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7055" windowHeight="7545" tabRatio="678"/>
  </bookViews>
  <sheets>
    <sheet name="Overview" sheetId="19" r:id="rId1"/>
    <sheet name="Ranking" sheetId="16" r:id="rId2"/>
    <sheet name="A1) Population Structure" sheetId="1" r:id="rId3"/>
    <sheet name="A2) Rarity &amp; Density" sheetId="7" r:id="rId4"/>
    <sheet name="A3) Regeneration Capacity" sheetId="8" r:id="rId5"/>
    <sheet name="A4) Dispersal Ability" sheetId="10" r:id="rId6"/>
    <sheet name="A5) Habitat Affinities" sheetId="12" r:id="rId7"/>
    <sheet name="A6) Genetic Variation" sheetId="5" r:id="rId8"/>
    <sheet name="B1) Pests&amp;Pathogens" sheetId="11" r:id="rId9"/>
    <sheet name="B2) Climate Change Pressure" sheetId="18" r:id="rId10"/>
    <sheet name="C1) Endemism" sheetId="6" r:id="rId11"/>
    <sheet name="C2) Conservation Status" sheetId="13" r:id="rId12"/>
    <sheet name="Sheet1" sheetId="20" r:id="rId13"/>
  </sheets>
  <definedNames>
    <definedName name="_Toc278294205" localSheetId="0">Overview!$A$4</definedName>
    <definedName name="_Toc278294210" localSheetId="2">'A1) Population Structure'!$A$1</definedName>
    <definedName name="_Toc278294211" localSheetId="3">'A2) Rarity &amp; Density'!$A$1</definedName>
    <definedName name="_Toc278294212" localSheetId="4">'A3) Regeneration Capacity'!$A$1</definedName>
    <definedName name="_Toc278294213" localSheetId="5">'A4) Dispersal Ability'!$A$1</definedName>
    <definedName name="_Toc278294214" localSheetId="6">'A5) Habitat Affinities'!$A$1</definedName>
    <definedName name="_Toc278294215" localSheetId="7">'A6) Genetic Variation'!$A$1</definedName>
    <definedName name="_Toc278294216" localSheetId="8">'B1) Pests&amp;Pathogens'!$A$1</definedName>
    <definedName name="_Toc278294217" localSheetId="9">'B2) Climate Change Pressure'!$A$1</definedName>
    <definedName name="_Toc278294218" localSheetId="10">'C1) Endemism'!$A$1</definedName>
    <definedName name="_Toc278294219" localSheetId="11">'C2) Conservation Status'!$A$1</definedName>
    <definedName name="means">'A1) Population Structure'!$C$9:$T$137</definedName>
  </definedNames>
  <calcPr calcId="125725"/>
</workbook>
</file>

<file path=xl/calcChain.xml><?xml version="1.0" encoding="utf-8"?>
<calcChain xmlns="http://schemas.openxmlformats.org/spreadsheetml/2006/main">
  <c r="E12" i="8"/>
  <c r="M14" i="18"/>
  <c r="D10" i="1"/>
  <c r="F10"/>
  <c r="F14" i="1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3"/>
  <c r="F12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3"/>
  <c r="D12"/>
  <c r="F31" i="1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Q14" i="18"/>
  <c r="Q15"/>
  <c r="E15"/>
  <c r="D11" i="7"/>
  <c r="J32" i="16" l="1"/>
  <c r="J37"/>
  <c r="J39"/>
  <c r="J66"/>
  <c r="J72"/>
  <c r="J107"/>
  <c r="J109"/>
  <c r="H13"/>
  <c r="L102" i="5"/>
  <c r="E101" i="8"/>
  <c r="D102" i="7"/>
  <c r="M28" i="18" l="1"/>
  <c r="M29"/>
  <c r="E28"/>
  <c r="E29"/>
  <c r="I28"/>
  <c r="J28" s="1"/>
  <c r="I29"/>
  <c r="J29" s="1"/>
  <c r="I30"/>
  <c r="M140"/>
  <c r="M141"/>
  <c r="M142"/>
  <c r="M143"/>
  <c r="M144"/>
  <c r="E140"/>
  <c r="E141"/>
  <c r="E142"/>
  <c r="E143"/>
  <c r="E144"/>
  <c r="M138"/>
  <c r="M139"/>
  <c r="E138"/>
  <c r="E139"/>
  <c r="M135"/>
  <c r="M136"/>
  <c r="M137"/>
  <c r="E137"/>
  <c r="E135"/>
  <c r="E136"/>
  <c r="M133"/>
  <c r="M134"/>
  <c r="E133"/>
  <c r="E134"/>
  <c r="M132"/>
  <c r="E132"/>
  <c r="M130"/>
  <c r="M131"/>
  <c r="E130"/>
  <c r="E131"/>
  <c r="M126"/>
  <c r="M127"/>
  <c r="M128"/>
  <c r="M129"/>
  <c r="E126"/>
  <c r="E127"/>
  <c r="E128"/>
  <c r="E129"/>
  <c r="M125"/>
  <c r="E125"/>
  <c r="M120"/>
  <c r="M121"/>
  <c r="M122"/>
  <c r="M123"/>
  <c r="M124"/>
  <c r="E120"/>
  <c r="E121"/>
  <c r="E122"/>
  <c r="E123"/>
  <c r="E124"/>
  <c r="M114"/>
  <c r="M115"/>
  <c r="M116"/>
  <c r="M117"/>
  <c r="M118"/>
  <c r="M119"/>
  <c r="E114"/>
  <c r="E115"/>
  <c r="E116"/>
  <c r="E117"/>
  <c r="E118"/>
  <c r="E119"/>
  <c r="M108"/>
  <c r="M109"/>
  <c r="M110"/>
  <c r="M111"/>
  <c r="M112"/>
  <c r="M113"/>
  <c r="E108"/>
  <c r="E109"/>
  <c r="E110"/>
  <c r="E111"/>
  <c r="E112"/>
  <c r="E113"/>
  <c r="M107"/>
  <c r="E107"/>
  <c r="M105"/>
  <c r="E106"/>
  <c r="E105"/>
  <c r="M104"/>
  <c r="E104"/>
  <c r="H102" i="7" l="1"/>
  <c r="E100" i="6"/>
  <c r="M102" i="18"/>
  <c r="M103"/>
  <c r="E102"/>
  <c r="E103"/>
  <c r="M100"/>
  <c r="M101"/>
  <c r="E100"/>
  <c r="E101"/>
  <c r="M97"/>
  <c r="M98"/>
  <c r="M99"/>
  <c r="E97"/>
  <c r="E98"/>
  <c r="E99"/>
  <c r="M95"/>
  <c r="M96"/>
  <c r="E95"/>
  <c r="E96"/>
  <c r="M94"/>
  <c r="E94"/>
  <c r="M92"/>
  <c r="M93"/>
  <c r="E92"/>
  <c r="E93"/>
  <c r="M89"/>
  <c r="M90"/>
  <c r="M91"/>
  <c r="E89"/>
  <c r="E90"/>
  <c r="E91"/>
  <c r="M87"/>
  <c r="M88"/>
  <c r="E87"/>
  <c r="E88"/>
  <c r="M84"/>
  <c r="M85"/>
  <c r="M86"/>
  <c r="E84"/>
  <c r="E85"/>
  <c r="E86"/>
  <c r="E78"/>
  <c r="E79"/>
  <c r="E80"/>
  <c r="E81"/>
  <c r="E82"/>
  <c r="E83"/>
  <c r="M78"/>
  <c r="M79"/>
  <c r="M80"/>
  <c r="M81"/>
  <c r="M82"/>
  <c r="M83"/>
  <c r="M77"/>
  <c r="E77"/>
  <c r="E76"/>
  <c r="M76"/>
  <c r="M75"/>
  <c r="E75"/>
  <c r="M74"/>
  <c r="E74"/>
  <c r="M73"/>
  <c r="E73"/>
  <c r="M72"/>
  <c r="E72"/>
  <c r="M71"/>
  <c r="E71"/>
  <c r="E70"/>
  <c r="M70"/>
  <c r="M69"/>
  <c r="E69"/>
  <c r="E68"/>
  <c r="M68"/>
  <c r="M67"/>
  <c r="E67"/>
  <c r="M66"/>
  <c r="E66"/>
  <c r="M65"/>
  <c r="E65"/>
  <c r="M64"/>
  <c r="E64"/>
  <c r="M63"/>
  <c r="E63"/>
  <c r="M62"/>
  <c r="E62"/>
  <c r="M61"/>
  <c r="E61"/>
  <c r="M60"/>
  <c r="E60"/>
  <c r="E59"/>
  <c r="M59"/>
  <c r="E58"/>
  <c r="M58"/>
  <c r="M57"/>
  <c r="E57"/>
  <c r="M56"/>
  <c r="E56"/>
  <c r="E55"/>
  <c r="M55"/>
  <c r="E54"/>
  <c r="M15"/>
  <c r="M16"/>
  <c r="M17"/>
  <c r="M18"/>
  <c r="M19"/>
  <c r="M20"/>
  <c r="M21"/>
  <c r="M22"/>
  <c r="M23"/>
  <c r="M24"/>
  <c r="M25"/>
  <c r="M26"/>
  <c r="M30"/>
  <c r="M31"/>
  <c r="M32"/>
  <c r="M33"/>
  <c r="M34"/>
  <c r="M35"/>
  <c r="M37"/>
  <c r="M38"/>
  <c r="M39"/>
  <c r="M40"/>
  <c r="M41"/>
  <c r="M42"/>
  <c r="M43"/>
  <c r="M44"/>
  <c r="M45"/>
  <c r="M46"/>
  <c r="M48"/>
  <c r="M49"/>
  <c r="M50"/>
  <c r="M52"/>
  <c r="M53"/>
  <c r="M54"/>
  <c r="M106"/>
  <c r="N106" s="1"/>
  <c r="E50"/>
  <c r="E52"/>
  <c r="E53"/>
  <c r="E43"/>
  <c r="E21"/>
  <c r="E22"/>
  <c r="E23"/>
  <c r="E24"/>
  <c r="E25"/>
  <c r="E26"/>
  <c r="E30"/>
  <c r="E31"/>
  <c r="E32"/>
  <c r="E33"/>
  <c r="E34"/>
  <c r="E35"/>
  <c r="E37"/>
  <c r="E38"/>
  <c r="E39"/>
  <c r="E40"/>
  <c r="E41"/>
  <c r="E42"/>
  <c r="E44"/>
  <c r="E45"/>
  <c r="E46"/>
  <c r="E48"/>
  <c r="E49"/>
  <c r="E16"/>
  <c r="E17"/>
  <c r="E18"/>
  <c r="E19"/>
  <c r="E20"/>
  <c r="E14"/>
  <c r="F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J30"/>
  <c r="I31"/>
  <c r="J31" s="1"/>
  <c r="I32"/>
  <c r="J32" s="1"/>
  <c r="I33"/>
  <c r="J33" s="1"/>
  <c r="I34"/>
  <c r="J34" s="1"/>
  <c r="I35"/>
  <c r="J35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8"/>
  <c r="J48" s="1"/>
  <c r="I49"/>
  <c r="J49" s="1"/>
  <c r="I50"/>
  <c r="J50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I137"/>
  <c r="J137" s="1"/>
  <c r="I138"/>
  <c r="J138" s="1"/>
  <c r="I139"/>
  <c r="J139" s="1"/>
  <c r="I140"/>
  <c r="J140" s="1"/>
  <c r="I141"/>
  <c r="J141" s="1"/>
  <c r="I142"/>
  <c r="J142" s="1"/>
  <c r="I143"/>
  <c r="J143" s="1"/>
  <c r="I144"/>
  <c r="J144" s="1"/>
  <c r="I14"/>
  <c r="J14" s="1"/>
  <c r="H43" i="7"/>
  <c r="Q17" i="18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6"/>
  <c r="E63" i="8"/>
  <c r="E73"/>
  <c r="V27"/>
  <c r="V32"/>
  <c r="V34"/>
  <c r="V61"/>
  <c r="V67"/>
  <c r="V96"/>
  <c r="V102"/>
  <c r="V104"/>
  <c r="L140" i="5"/>
  <c r="L51"/>
  <c r="F43" i="11"/>
  <c r="J43"/>
  <c r="F20" i="18" l="1"/>
  <c r="F18"/>
  <c r="F16"/>
  <c r="F48"/>
  <c r="F45"/>
  <c r="F42"/>
  <c r="F40"/>
  <c r="F38"/>
  <c r="F35"/>
  <c r="F33"/>
  <c r="F31"/>
  <c r="F26"/>
  <c r="F24"/>
  <c r="F22"/>
  <c r="F43"/>
  <c r="F52"/>
  <c r="N14"/>
  <c r="N54"/>
  <c r="N52"/>
  <c r="N49"/>
  <c r="N46"/>
  <c r="N44"/>
  <c r="N42"/>
  <c r="N40"/>
  <c r="N38"/>
  <c r="N35"/>
  <c r="N33"/>
  <c r="N31"/>
  <c r="N26"/>
  <c r="N24"/>
  <c r="N22"/>
  <c r="N20"/>
  <c r="N18"/>
  <c r="N16"/>
  <c r="F54"/>
  <c r="F55"/>
  <c r="N56"/>
  <c r="N57"/>
  <c r="F58"/>
  <c r="F59"/>
  <c r="N60"/>
  <c r="N61"/>
  <c r="N62"/>
  <c r="N63"/>
  <c r="N64"/>
  <c r="N65"/>
  <c r="N66"/>
  <c r="N67"/>
  <c r="F68"/>
  <c r="N69"/>
  <c r="F70"/>
  <c r="N71"/>
  <c r="N72"/>
  <c r="N73"/>
  <c r="N74"/>
  <c r="N75"/>
  <c r="F76"/>
  <c r="N77"/>
  <c r="N82"/>
  <c r="N80"/>
  <c r="N78"/>
  <c r="F82"/>
  <c r="F80"/>
  <c r="F78"/>
  <c r="F85"/>
  <c r="N86"/>
  <c r="N84"/>
  <c r="F87"/>
  <c r="N87"/>
  <c r="F90"/>
  <c r="N91"/>
  <c r="N89"/>
  <c r="F92"/>
  <c r="N92"/>
  <c r="N94"/>
  <c r="F95"/>
  <c r="N95"/>
  <c r="F98"/>
  <c r="N99"/>
  <c r="N97"/>
  <c r="F100"/>
  <c r="N100"/>
  <c r="F102"/>
  <c r="N102"/>
  <c r="F29"/>
  <c r="N142"/>
  <c r="F141"/>
  <c r="F138"/>
  <c r="N137"/>
  <c r="N133"/>
  <c r="N132"/>
  <c r="F130"/>
  <c r="N128"/>
  <c r="F128"/>
  <c r="N120"/>
  <c r="N124"/>
  <c r="F123"/>
  <c r="F114"/>
  <c r="N110"/>
  <c r="F112"/>
  <c r="F104"/>
  <c r="F143"/>
  <c r="F28"/>
  <c r="N143"/>
  <c r="F142"/>
  <c r="N139"/>
  <c r="N136"/>
  <c r="F136"/>
  <c r="F134"/>
  <c r="N131"/>
  <c r="N127"/>
  <c r="F127"/>
  <c r="F125"/>
  <c r="N123"/>
  <c r="F122"/>
  <c r="N115"/>
  <c r="N119"/>
  <c r="F117"/>
  <c r="N109"/>
  <c r="N113"/>
  <c r="F111"/>
  <c r="F107"/>
  <c r="N104"/>
  <c r="N118"/>
  <c r="N108"/>
  <c r="F110"/>
  <c r="F105"/>
  <c r="F19"/>
  <c r="F17"/>
  <c r="F49"/>
  <c r="F46"/>
  <c r="F44"/>
  <c r="F41"/>
  <c r="F39"/>
  <c r="F37"/>
  <c r="F34"/>
  <c r="F32"/>
  <c r="F30"/>
  <c r="F25"/>
  <c r="F23"/>
  <c r="F21"/>
  <c r="F53"/>
  <c r="F50"/>
  <c r="N53"/>
  <c r="N50"/>
  <c r="N48"/>
  <c r="N45"/>
  <c r="N43"/>
  <c r="N41"/>
  <c r="N39"/>
  <c r="N37"/>
  <c r="N34"/>
  <c r="N32"/>
  <c r="N30"/>
  <c r="N25"/>
  <c r="N23"/>
  <c r="N21"/>
  <c r="N19"/>
  <c r="N17"/>
  <c r="N15"/>
  <c r="N55"/>
  <c r="F56"/>
  <c r="F57"/>
  <c r="N58"/>
  <c r="N59"/>
  <c r="F60"/>
  <c r="F61"/>
  <c r="F62"/>
  <c r="F63"/>
  <c r="F64"/>
  <c r="F65"/>
  <c r="F66"/>
  <c r="F67"/>
  <c r="N68"/>
  <c r="F69"/>
  <c r="N70"/>
  <c r="F71"/>
  <c r="F72"/>
  <c r="F73"/>
  <c r="F74"/>
  <c r="F75"/>
  <c r="N76"/>
  <c r="F77"/>
  <c r="N83"/>
  <c r="N81"/>
  <c r="N79"/>
  <c r="F83"/>
  <c r="F81"/>
  <c r="F79"/>
  <c r="F86"/>
  <c r="F84"/>
  <c r="N85"/>
  <c r="F88"/>
  <c r="N88"/>
  <c r="F91"/>
  <c r="F89"/>
  <c r="N90"/>
  <c r="F93"/>
  <c r="N93"/>
  <c r="F94"/>
  <c r="F96"/>
  <c r="N96"/>
  <c r="F99"/>
  <c r="F97"/>
  <c r="N98"/>
  <c r="F101"/>
  <c r="N101"/>
  <c r="F103"/>
  <c r="N103"/>
  <c r="N29"/>
  <c r="N140"/>
  <c r="N144"/>
  <c r="N138"/>
  <c r="N135"/>
  <c r="F135"/>
  <c r="F133"/>
  <c r="N130"/>
  <c r="N126"/>
  <c r="F126"/>
  <c r="N125"/>
  <c r="N122"/>
  <c r="F121"/>
  <c r="N116"/>
  <c r="F118"/>
  <c r="F108"/>
  <c r="N105"/>
  <c r="F15"/>
  <c r="N28"/>
  <c r="N141"/>
  <c r="F140"/>
  <c r="F144"/>
  <c r="F139"/>
  <c r="F137"/>
  <c r="N134"/>
  <c r="F132"/>
  <c r="F131"/>
  <c r="N129"/>
  <c r="F129"/>
  <c r="N121"/>
  <c r="F120"/>
  <c r="F124"/>
  <c r="N117"/>
  <c r="F115"/>
  <c r="F119"/>
  <c r="N111"/>
  <c r="F109"/>
  <c r="F113"/>
  <c r="F106"/>
  <c r="N114"/>
  <c r="F116"/>
  <c r="N112"/>
  <c r="N107"/>
  <c r="R36"/>
  <c r="T36" s="1"/>
  <c r="R51"/>
  <c r="T51" s="1"/>
  <c r="R47"/>
  <c r="T47" s="1"/>
  <c r="R27"/>
  <c r="T27" s="1"/>
  <c r="M12" i="12"/>
  <c r="R48" i="18"/>
  <c r="R61"/>
  <c r="T61" s="1"/>
  <c r="R42"/>
  <c r="R144"/>
  <c r="R124"/>
  <c r="R120"/>
  <c r="R104"/>
  <c r="R98"/>
  <c r="R88"/>
  <c r="R62"/>
  <c r="R52"/>
  <c r="L16" i="5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O31" i="16" s="1"/>
  <c r="P31" s="1"/>
  <c r="L25" i="5"/>
  <c r="N25" s="1"/>
  <c r="O32" i="16" s="1"/>
  <c r="P32" s="1"/>
  <c r="L26" i="5"/>
  <c r="N26" s="1"/>
  <c r="L27"/>
  <c r="N27" s="1"/>
  <c r="L28"/>
  <c r="N28" s="1"/>
  <c r="L29"/>
  <c r="N29" s="1"/>
  <c r="L30"/>
  <c r="N30" s="1"/>
  <c r="L31"/>
  <c r="N31" s="1"/>
  <c r="L32"/>
  <c r="N32" s="1"/>
  <c r="L33"/>
  <c r="N33" s="1"/>
  <c r="L34"/>
  <c r="N34" s="1"/>
  <c r="L35"/>
  <c r="N35" s="1"/>
  <c r="L36"/>
  <c r="N36" s="1"/>
  <c r="O43" i="16" s="1"/>
  <c r="P43" s="1"/>
  <c r="L37" i="5"/>
  <c r="N37" s="1"/>
  <c r="O44" i="16" s="1"/>
  <c r="P44" s="1"/>
  <c r="L38" i="5"/>
  <c r="N38" s="1"/>
  <c r="L39"/>
  <c r="N39" s="1"/>
  <c r="L40"/>
  <c r="N40" s="1"/>
  <c r="L41"/>
  <c r="N41" s="1"/>
  <c r="O48" i="16" s="1"/>
  <c r="P48" s="1"/>
  <c r="L42" i="5"/>
  <c r="N42" s="1"/>
  <c r="O49" i="16" s="1"/>
  <c r="P49" s="1"/>
  <c r="L43" i="5"/>
  <c r="N43" s="1"/>
  <c r="L44"/>
  <c r="N44" s="1"/>
  <c r="L45"/>
  <c r="N45" s="1"/>
  <c r="L46"/>
  <c r="N46" s="1"/>
  <c r="O53" i="16" s="1"/>
  <c r="P53" s="1"/>
  <c r="L47" i="5"/>
  <c r="N47" s="1"/>
  <c r="O54" i="16" s="1"/>
  <c r="P54" s="1"/>
  <c r="L48" i="5"/>
  <c r="N48" s="1"/>
  <c r="O55" i="16" s="1"/>
  <c r="P55" s="1"/>
  <c r="L49" i="5"/>
  <c r="N49" s="1"/>
  <c r="O56" i="16" s="1"/>
  <c r="P56" s="1"/>
  <c r="L50" i="5"/>
  <c r="N50" s="1"/>
  <c r="N51"/>
  <c r="L52"/>
  <c r="N52" s="1"/>
  <c r="L53"/>
  <c r="N53" s="1"/>
  <c r="L54"/>
  <c r="N54" s="1"/>
  <c r="L55"/>
  <c r="N55" s="1"/>
  <c r="L56"/>
  <c r="N56" s="1"/>
  <c r="L57"/>
  <c r="N57" s="1"/>
  <c r="L58"/>
  <c r="N58" s="1"/>
  <c r="L59"/>
  <c r="N59" s="1"/>
  <c r="O66" i="16" s="1"/>
  <c r="P66" s="1"/>
  <c r="L60" i="5"/>
  <c r="N60" s="1"/>
  <c r="L61"/>
  <c r="N61" s="1"/>
  <c r="L62"/>
  <c r="N62" s="1"/>
  <c r="L63"/>
  <c r="N63" s="1"/>
  <c r="L64"/>
  <c r="N64" s="1"/>
  <c r="O71" i="16" s="1"/>
  <c r="P71" s="1"/>
  <c r="L65" i="5"/>
  <c r="N65" s="1"/>
  <c r="O72" i="16" s="1"/>
  <c r="P72" s="1"/>
  <c r="L66" i="5"/>
  <c r="N66" s="1"/>
  <c r="O73" i="16" s="1"/>
  <c r="P73" s="1"/>
  <c r="L67" i="5"/>
  <c r="N67" s="1"/>
  <c r="O74" i="16" s="1"/>
  <c r="P74" s="1"/>
  <c r="L68" i="5"/>
  <c r="N68" s="1"/>
  <c r="L69"/>
  <c r="N69" s="1"/>
  <c r="L70"/>
  <c r="N70" s="1"/>
  <c r="L71"/>
  <c r="N71" s="1"/>
  <c r="L72"/>
  <c r="N72" s="1"/>
  <c r="L73"/>
  <c r="N73" s="1"/>
  <c r="L74"/>
  <c r="N74" s="1"/>
  <c r="O81" i="16" s="1"/>
  <c r="P81" s="1"/>
  <c r="L75" i="5"/>
  <c r="N75" s="1"/>
  <c r="O82" i="16" s="1"/>
  <c r="P82" s="1"/>
  <c r="L76" i="5"/>
  <c r="N76" s="1"/>
  <c r="O83" i="16" s="1"/>
  <c r="P83" s="1"/>
  <c r="L77" i="5"/>
  <c r="N77" s="1"/>
  <c r="O84" i="16" s="1"/>
  <c r="P84" s="1"/>
  <c r="L78" i="5"/>
  <c r="N78" s="1"/>
  <c r="L79"/>
  <c r="N79" s="1"/>
  <c r="O86" i="16" s="1"/>
  <c r="P86" s="1"/>
  <c r="L80" i="5"/>
  <c r="N80" s="1"/>
  <c r="L81"/>
  <c r="N81" s="1"/>
  <c r="O88" i="16" s="1"/>
  <c r="P88" s="1"/>
  <c r="L82" i="5"/>
  <c r="N82" s="1"/>
  <c r="O89" i="16" s="1"/>
  <c r="P89" s="1"/>
  <c r="L83" i="5"/>
  <c r="N83" s="1"/>
  <c r="O90" i="16" s="1"/>
  <c r="P90" s="1"/>
  <c r="L84" i="5"/>
  <c r="N84" s="1"/>
  <c r="O91" i="16" s="1"/>
  <c r="P91" s="1"/>
  <c r="L85" i="5"/>
  <c r="N85" s="1"/>
  <c r="O92" i="16" s="1"/>
  <c r="P92" s="1"/>
  <c r="L86" i="5"/>
  <c r="N86" s="1"/>
  <c r="L87"/>
  <c r="N87" s="1"/>
  <c r="O94" i="16" s="1"/>
  <c r="P94" s="1"/>
  <c r="L88" i="5"/>
  <c r="N88" s="1"/>
  <c r="L89"/>
  <c r="N89" s="1"/>
  <c r="L90"/>
  <c r="N90" s="1"/>
  <c r="L91"/>
  <c r="N91" s="1"/>
  <c r="L92"/>
  <c r="N92" s="1"/>
  <c r="L93"/>
  <c r="N93" s="1"/>
  <c r="O100" i="16" s="1"/>
  <c r="P100" s="1"/>
  <c r="L94" i="5"/>
  <c r="N94" s="1"/>
  <c r="O101" i="16" s="1"/>
  <c r="P101" s="1"/>
  <c r="L95" i="5"/>
  <c r="N95" s="1"/>
  <c r="O102" i="16" s="1"/>
  <c r="P102" s="1"/>
  <c r="L96" i="5"/>
  <c r="N96" s="1"/>
  <c r="O103" i="16" s="1"/>
  <c r="P103" s="1"/>
  <c r="L97" i="5"/>
  <c r="N97" s="1"/>
  <c r="O104" i="16" s="1"/>
  <c r="P104" s="1"/>
  <c r="L98" i="5"/>
  <c r="N98" s="1"/>
  <c r="L99"/>
  <c r="N99" s="1"/>
  <c r="L100"/>
  <c r="N100" s="1"/>
  <c r="O107" i="16" s="1"/>
  <c r="P107" s="1"/>
  <c r="L101" i="5"/>
  <c r="N101" s="1"/>
  <c r="N102"/>
  <c r="O109" i="16" s="1"/>
  <c r="P109" s="1"/>
  <c r="L103" i="5"/>
  <c r="N103" s="1"/>
  <c r="O110" i="16" s="1"/>
  <c r="P110" s="1"/>
  <c r="L104" i="5"/>
  <c r="N104" s="1"/>
  <c r="O111" i="16" s="1"/>
  <c r="P111" s="1"/>
  <c r="L105" i="5"/>
  <c r="N105" s="1"/>
  <c r="L106"/>
  <c r="N106" s="1"/>
  <c r="L107"/>
  <c r="N107" s="1"/>
  <c r="O114" i="16" s="1"/>
  <c r="P114" s="1"/>
  <c r="L108" i="5"/>
  <c r="N108" s="1"/>
  <c r="O115" i="16" s="1"/>
  <c r="P115" s="1"/>
  <c r="L109" i="5"/>
  <c r="N109" s="1"/>
  <c r="O116" i="16" s="1"/>
  <c r="P116" s="1"/>
  <c r="L110" i="5"/>
  <c r="N110" s="1"/>
  <c r="O117" i="16" s="1"/>
  <c r="P117" s="1"/>
  <c r="L111" i="5"/>
  <c r="N111" s="1"/>
  <c r="O118" i="16" s="1"/>
  <c r="P118" s="1"/>
  <c r="L112" i="5"/>
  <c r="N112" s="1"/>
  <c r="O119" i="16" s="1"/>
  <c r="P119" s="1"/>
  <c r="L113" i="5"/>
  <c r="N113" s="1"/>
  <c r="O120" i="16" s="1"/>
  <c r="P120" s="1"/>
  <c r="L114" i="5"/>
  <c r="N114" s="1"/>
  <c r="L115"/>
  <c r="N115" s="1"/>
  <c r="O122" i="16" s="1"/>
  <c r="P122" s="1"/>
  <c r="L116" i="5"/>
  <c r="N116" s="1"/>
  <c r="L117"/>
  <c r="N117" s="1"/>
  <c r="O124" i="16" s="1"/>
  <c r="P124" s="1"/>
  <c r="L118" i="5"/>
  <c r="N118" s="1"/>
  <c r="O125" i="16" s="1"/>
  <c r="P125" s="1"/>
  <c r="L119" i="5"/>
  <c r="N119" s="1"/>
  <c r="O129" i="16" s="1"/>
  <c r="P129" s="1"/>
  <c r="L120" i="5"/>
  <c r="N120" s="1"/>
  <c r="L121"/>
  <c r="N121" s="1"/>
  <c r="O127" i="16" s="1"/>
  <c r="P127" s="1"/>
  <c r="L122" i="5"/>
  <c r="N122" s="1"/>
  <c r="O128" i="16" s="1"/>
  <c r="P128" s="1"/>
  <c r="L123" i="5"/>
  <c r="N123" s="1"/>
  <c r="O130" i="16" s="1"/>
  <c r="P130" s="1"/>
  <c r="L124" i="5"/>
  <c r="N124" s="1"/>
  <c r="O131" i="16" s="1"/>
  <c r="P131" s="1"/>
  <c r="L125" i="5"/>
  <c r="N125" s="1"/>
  <c r="O132" i="16" s="1"/>
  <c r="P132" s="1"/>
  <c r="L126" i="5"/>
  <c r="N126" s="1"/>
  <c r="O133" i="16" s="1"/>
  <c r="P133" s="1"/>
  <c r="L127" i="5"/>
  <c r="N127" s="1"/>
  <c r="O134" i="16" s="1"/>
  <c r="P134" s="1"/>
  <c r="L128" i="5"/>
  <c r="N128" s="1"/>
  <c r="O135" i="16" s="1"/>
  <c r="P135" s="1"/>
  <c r="L129" i="5"/>
  <c r="N129" s="1"/>
  <c r="O136" i="16" s="1"/>
  <c r="P136" s="1"/>
  <c r="L130" i="5"/>
  <c r="N130" s="1"/>
  <c r="O137" i="16" s="1"/>
  <c r="P137" s="1"/>
  <c r="L131" i="5"/>
  <c r="N131" s="1"/>
  <c r="O138" i="16" s="1"/>
  <c r="P138" s="1"/>
  <c r="L132" i="5"/>
  <c r="N132" s="1"/>
  <c r="O139" i="16" s="1"/>
  <c r="P139" s="1"/>
  <c r="L133" i="5"/>
  <c r="N133" s="1"/>
  <c r="O140" i="16" s="1"/>
  <c r="P140" s="1"/>
  <c r="L134" i="5"/>
  <c r="N134" s="1"/>
  <c r="O141" i="16" s="1"/>
  <c r="P141" s="1"/>
  <c r="L135" i="5"/>
  <c r="N135" s="1"/>
  <c r="O142" i="16" s="1"/>
  <c r="P142" s="1"/>
  <c r="L136" i="5"/>
  <c r="N136" s="1"/>
  <c r="L137"/>
  <c r="N137" s="1"/>
  <c r="O144" i="16" s="1"/>
  <c r="P144" s="1"/>
  <c r="L138" i="5"/>
  <c r="N138" s="1"/>
  <c r="O145" i="16" s="1"/>
  <c r="P145" s="1"/>
  <c r="L139" i="5"/>
  <c r="N139" s="1"/>
  <c r="O146" i="16" s="1"/>
  <c r="P146" s="1"/>
  <c r="N140" i="5"/>
  <c r="O147" i="16" s="1"/>
  <c r="P147" s="1"/>
  <c r="L11" i="5"/>
  <c r="N11" s="1"/>
  <c r="O18" i="16" s="1"/>
  <c r="P18" s="1"/>
  <c r="L12" i="5"/>
  <c r="N12" s="1"/>
  <c r="O19" i="16" s="1"/>
  <c r="P19" s="1"/>
  <c r="L13" i="5"/>
  <c r="N13" s="1"/>
  <c r="O20" i="16" s="1"/>
  <c r="P20" s="1"/>
  <c r="L14" i="5"/>
  <c r="N14" s="1"/>
  <c r="O21" i="16" s="1"/>
  <c r="P21" s="1"/>
  <c r="L15" i="5"/>
  <c r="N15" s="1"/>
  <c r="O22" i="16" s="1"/>
  <c r="P22" s="1"/>
  <c r="L10" i="5"/>
  <c r="N10" s="1"/>
  <c r="O17" i="16" s="1"/>
  <c r="P17" s="1"/>
  <c r="M13" i="12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X27" i="8"/>
  <c r="X32"/>
  <c r="X34"/>
  <c r="X61"/>
  <c r="X67"/>
  <c r="X96"/>
  <c r="X102"/>
  <c r="X104"/>
  <c r="V11" i="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0"/>
  <c r="F11"/>
  <c r="W11" s="1"/>
  <c r="F12"/>
  <c r="W12" s="1"/>
  <c r="F13"/>
  <c r="W13" s="1"/>
  <c r="F14"/>
  <c r="W14" s="1"/>
  <c r="F15"/>
  <c r="W15" s="1"/>
  <c r="F16"/>
  <c r="W16" s="1"/>
  <c r="F17"/>
  <c r="W17" s="1"/>
  <c r="F18"/>
  <c r="W18" s="1"/>
  <c r="F19"/>
  <c r="W19" s="1"/>
  <c r="F20"/>
  <c r="W20" s="1"/>
  <c r="F21"/>
  <c r="W21" s="1"/>
  <c r="F22"/>
  <c r="W22" s="1"/>
  <c r="F23"/>
  <c r="W23" s="1"/>
  <c r="F24"/>
  <c r="W24" s="1"/>
  <c r="F25"/>
  <c r="W25" s="1"/>
  <c r="F26"/>
  <c r="W26" s="1"/>
  <c r="F27"/>
  <c r="W27" s="1"/>
  <c r="F28"/>
  <c r="W28" s="1"/>
  <c r="F29"/>
  <c r="W29" s="1"/>
  <c r="F30"/>
  <c r="F31"/>
  <c r="W31" s="1"/>
  <c r="F32"/>
  <c r="W32" s="1"/>
  <c r="F33"/>
  <c r="W33" s="1"/>
  <c r="F34"/>
  <c r="W34" s="1"/>
  <c r="F35"/>
  <c r="W35" s="1"/>
  <c r="F36"/>
  <c r="W36" s="1"/>
  <c r="F37"/>
  <c r="W37" s="1"/>
  <c r="F38"/>
  <c r="W38" s="1"/>
  <c r="F39"/>
  <c r="W39" s="1"/>
  <c r="F40"/>
  <c r="W40" s="1"/>
  <c r="F41"/>
  <c r="W41" s="1"/>
  <c r="F42"/>
  <c r="W42" s="1"/>
  <c r="W43"/>
  <c r="F44"/>
  <c r="W44" s="1"/>
  <c r="F45"/>
  <c r="W45" s="1"/>
  <c r="F46"/>
  <c r="W46" s="1"/>
  <c r="F47"/>
  <c r="W47" s="1"/>
  <c r="F48"/>
  <c r="W48" s="1"/>
  <c r="F49"/>
  <c r="W49" s="1"/>
  <c r="F50"/>
  <c r="W50" s="1"/>
  <c r="F51"/>
  <c r="W51" s="1"/>
  <c r="F52"/>
  <c r="W52" s="1"/>
  <c r="F53"/>
  <c r="W53" s="1"/>
  <c r="F54"/>
  <c r="W54" s="1"/>
  <c r="F55"/>
  <c r="W55" s="1"/>
  <c r="F56"/>
  <c r="W56" s="1"/>
  <c r="F57"/>
  <c r="W57" s="1"/>
  <c r="F58"/>
  <c r="W58" s="1"/>
  <c r="F59"/>
  <c r="W59" s="1"/>
  <c r="F60"/>
  <c r="W60" s="1"/>
  <c r="F61"/>
  <c r="W61" s="1"/>
  <c r="F62"/>
  <c r="W62" s="1"/>
  <c r="F63"/>
  <c r="F64"/>
  <c r="W64" s="1"/>
  <c r="F65"/>
  <c r="W65" s="1"/>
  <c r="F66"/>
  <c r="W66" s="1"/>
  <c r="F67"/>
  <c r="W67" s="1"/>
  <c r="F68"/>
  <c r="W68" s="1"/>
  <c r="F69"/>
  <c r="W69" s="1"/>
  <c r="F70"/>
  <c r="W70" s="1"/>
  <c r="F71"/>
  <c r="W71" s="1"/>
  <c r="F72"/>
  <c r="W72" s="1"/>
  <c r="F73"/>
  <c r="W73" s="1"/>
  <c r="F74"/>
  <c r="W74" s="1"/>
  <c r="F75"/>
  <c r="W75" s="1"/>
  <c r="F76"/>
  <c r="W76" s="1"/>
  <c r="F77"/>
  <c r="W77" s="1"/>
  <c r="F78"/>
  <c r="W78" s="1"/>
  <c r="F79"/>
  <c r="W79" s="1"/>
  <c r="F80"/>
  <c r="W80" s="1"/>
  <c r="F81"/>
  <c r="W81" s="1"/>
  <c r="F82"/>
  <c r="W82" s="1"/>
  <c r="F83"/>
  <c r="W83" s="1"/>
  <c r="F84"/>
  <c r="W84" s="1"/>
  <c r="F85"/>
  <c r="W85" s="1"/>
  <c r="F86"/>
  <c r="W86" s="1"/>
  <c r="F87"/>
  <c r="W87" s="1"/>
  <c r="F88"/>
  <c r="W88" s="1"/>
  <c r="F89"/>
  <c r="W89" s="1"/>
  <c r="F90"/>
  <c r="W90" s="1"/>
  <c r="F91"/>
  <c r="W91" s="1"/>
  <c r="F92"/>
  <c r="W92" s="1"/>
  <c r="F93"/>
  <c r="W93" s="1"/>
  <c r="F94"/>
  <c r="W94" s="1"/>
  <c r="F95"/>
  <c r="W95" s="1"/>
  <c r="F96"/>
  <c r="W96" s="1"/>
  <c r="F97"/>
  <c r="W97" s="1"/>
  <c r="F98"/>
  <c r="W98" s="1"/>
  <c r="F99"/>
  <c r="W99" s="1"/>
  <c r="F100"/>
  <c r="W100" s="1"/>
  <c r="F101"/>
  <c r="W101" s="1"/>
  <c r="F102"/>
  <c r="W102" s="1"/>
  <c r="F103"/>
  <c r="W103" s="1"/>
  <c r="F104"/>
  <c r="W104" s="1"/>
  <c r="F105"/>
  <c r="W105" s="1"/>
  <c r="F106"/>
  <c r="W106" s="1"/>
  <c r="F107"/>
  <c r="W107" s="1"/>
  <c r="F108"/>
  <c r="W108" s="1"/>
  <c r="F109"/>
  <c r="W109" s="1"/>
  <c r="F110"/>
  <c r="W110" s="1"/>
  <c r="F111"/>
  <c r="W111" s="1"/>
  <c r="F112"/>
  <c r="W112" s="1"/>
  <c r="F113"/>
  <c r="W113" s="1"/>
  <c r="F114"/>
  <c r="W114" s="1"/>
  <c r="F115"/>
  <c r="W115" s="1"/>
  <c r="F116"/>
  <c r="W116" s="1"/>
  <c r="F117"/>
  <c r="W117" s="1"/>
  <c r="F118"/>
  <c r="W118" s="1"/>
  <c r="F119"/>
  <c r="W119" s="1"/>
  <c r="F120"/>
  <c r="W120" s="1"/>
  <c r="F121"/>
  <c r="W121" s="1"/>
  <c r="F122"/>
  <c r="W122" s="1"/>
  <c r="F123"/>
  <c r="W123" s="1"/>
  <c r="F124"/>
  <c r="W124" s="1"/>
  <c r="F125"/>
  <c r="W125" s="1"/>
  <c r="F126"/>
  <c r="W126" s="1"/>
  <c r="F127"/>
  <c r="W127" s="1"/>
  <c r="F128"/>
  <c r="W128" s="1"/>
  <c r="F129"/>
  <c r="W129" s="1"/>
  <c r="F130"/>
  <c r="W130" s="1"/>
  <c r="F131"/>
  <c r="W131" s="1"/>
  <c r="F132"/>
  <c r="W132" s="1"/>
  <c r="F133"/>
  <c r="W133" s="1"/>
  <c r="F134"/>
  <c r="W134" s="1"/>
  <c r="F135"/>
  <c r="W135" s="1"/>
  <c r="F136"/>
  <c r="W136" s="1"/>
  <c r="F137"/>
  <c r="W137" s="1"/>
  <c r="F138"/>
  <c r="W138" s="1"/>
  <c r="F139"/>
  <c r="W139" s="1"/>
  <c r="F140"/>
  <c r="W140" s="1"/>
  <c r="F10"/>
  <c r="W10" s="1"/>
  <c r="W19" i="16"/>
  <c r="X19" s="1"/>
  <c r="W20"/>
  <c r="X20" s="1"/>
  <c r="W21"/>
  <c r="X21" s="1"/>
  <c r="W22"/>
  <c r="X22" s="1"/>
  <c r="W23"/>
  <c r="X23" s="1"/>
  <c r="W24"/>
  <c r="X24" s="1"/>
  <c r="W25"/>
  <c r="X25" s="1"/>
  <c r="W26"/>
  <c r="X26" s="1"/>
  <c r="W27"/>
  <c r="X27" s="1"/>
  <c r="W28"/>
  <c r="X28" s="1"/>
  <c r="W29"/>
  <c r="X29" s="1"/>
  <c r="W30"/>
  <c r="X30" s="1"/>
  <c r="W31"/>
  <c r="X31" s="1"/>
  <c r="W32"/>
  <c r="X32" s="1"/>
  <c r="W33"/>
  <c r="X33" s="1"/>
  <c r="W34"/>
  <c r="X34" s="1"/>
  <c r="W35"/>
  <c r="X35" s="1"/>
  <c r="W36"/>
  <c r="X36" s="1"/>
  <c r="W37"/>
  <c r="X37" s="1"/>
  <c r="W38"/>
  <c r="X38" s="1"/>
  <c r="W39"/>
  <c r="X39" s="1"/>
  <c r="W40"/>
  <c r="X40" s="1"/>
  <c r="W41"/>
  <c r="X41" s="1"/>
  <c r="W42"/>
  <c r="X42" s="1"/>
  <c r="W43"/>
  <c r="X43" s="1"/>
  <c r="W44"/>
  <c r="X44" s="1"/>
  <c r="W45"/>
  <c r="X45" s="1"/>
  <c r="W46"/>
  <c r="X46" s="1"/>
  <c r="W47"/>
  <c r="X47" s="1"/>
  <c r="W48"/>
  <c r="X48" s="1"/>
  <c r="W49"/>
  <c r="X49" s="1"/>
  <c r="W50"/>
  <c r="X50" s="1"/>
  <c r="W51"/>
  <c r="X51" s="1"/>
  <c r="W52"/>
  <c r="X52" s="1"/>
  <c r="W53"/>
  <c r="X53" s="1"/>
  <c r="W54"/>
  <c r="X54" s="1"/>
  <c r="W55"/>
  <c r="X55" s="1"/>
  <c r="W56"/>
  <c r="X56" s="1"/>
  <c r="W57"/>
  <c r="X57" s="1"/>
  <c r="W58"/>
  <c r="X58" s="1"/>
  <c r="W59"/>
  <c r="X59" s="1"/>
  <c r="W60"/>
  <c r="X60" s="1"/>
  <c r="W61"/>
  <c r="X61" s="1"/>
  <c r="W62"/>
  <c r="X62" s="1"/>
  <c r="W63"/>
  <c r="X63" s="1"/>
  <c r="W64"/>
  <c r="X64" s="1"/>
  <c r="W65"/>
  <c r="X65" s="1"/>
  <c r="W66"/>
  <c r="X66" s="1"/>
  <c r="W67"/>
  <c r="X67" s="1"/>
  <c r="W68"/>
  <c r="X68" s="1"/>
  <c r="W69"/>
  <c r="X69" s="1"/>
  <c r="W70"/>
  <c r="X70" s="1"/>
  <c r="W71"/>
  <c r="X71" s="1"/>
  <c r="W72"/>
  <c r="X72" s="1"/>
  <c r="W73"/>
  <c r="X73" s="1"/>
  <c r="W74"/>
  <c r="X74" s="1"/>
  <c r="W75"/>
  <c r="X75" s="1"/>
  <c r="W76"/>
  <c r="X76" s="1"/>
  <c r="W77"/>
  <c r="X77" s="1"/>
  <c r="W78"/>
  <c r="X78" s="1"/>
  <c r="W79"/>
  <c r="X79" s="1"/>
  <c r="W80"/>
  <c r="X80" s="1"/>
  <c r="W81"/>
  <c r="X81" s="1"/>
  <c r="W82"/>
  <c r="X82" s="1"/>
  <c r="W83"/>
  <c r="X83" s="1"/>
  <c r="W84"/>
  <c r="X84" s="1"/>
  <c r="W85"/>
  <c r="X85" s="1"/>
  <c r="W86"/>
  <c r="X86" s="1"/>
  <c r="W87"/>
  <c r="X87" s="1"/>
  <c r="W88"/>
  <c r="X88" s="1"/>
  <c r="W89"/>
  <c r="X89" s="1"/>
  <c r="W90"/>
  <c r="X90" s="1"/>
  <c r="W91"/>
  <c r="X91" s="1"/>
  <c r="W92"/>
  <c r="X92" s="1"/>
  <c r="W93"/>
  <c r="X93" s="1"/>
  <c r="W94"/>
  <c r="X94" s="1"/>
  <c r="W95"/>
  <c r="X95" s="1"/>
  <c r="W96"/>
  <c r="X96" s="1"/>
  <c r="W97"/>
  <c r="X97" s="1"/>
  <c r="W98"/>
  <c r="X98" s="1"/>
  <c r="W99"/>
  <c r="X99" s="1"/>
  <c r="W100"/>
  <c r="X100" s="1"/>
  <c r="W101"/>
  <c r="X101" s="1"/>
  <c r="W102"/>
  <c r="X102" s="1"/>
  <c r="W103"/>
  <c r="X103" s="1"/>
  <c r="W104"/>
  <c r="X104" s="1"/>
  <c r="W105"/>
  <c r="X105" s="1"/>
  <c r="W106"/>
  <c r="X106" s="1"/>
  <c r="W107"/>
  <c r="X107" s="1"/>
  <c r="W108"/>
  <c r="X108" s="1"/>
  <c r="W109"/>
  <c r="X109" s="1"/>
  <c r="W110"/>
  <c r="X110" s="1"/>
  <c r="W111"/>
  <c r="X111" s="1"/>
  <c r="W112"/>
  <c r="X112" s="1"/>
  <c r="W113"/>
  <c r="X113" s="1"/>
  <c r="W114"/>
  <c r="X114" s="1"/>
  <c r="W115"/>
  <c r="X115" s="1"/>
  <c r="W116"/>
  <c r="X116" s="1"/>
  <c r="W117"/>
  <c r="X117" s="1"/>
  <c r="W118"/>
  <c r="X118" s="1"/>
  <c r="W119"/>
  <c r="X119" s="1"/>
  <c r="W120"/>
  <c r="X120" s="1"/>
  <c r="W121"/>
  <c r="X121" s="1"/>
  <c r="W122"/>
  <c r="X122" s="1"/>
  <c r="W123"/>
  <c r="X123" s="1"/>
  <c r="W124"/>
  <c r="X124" s="1"/>
  <c r="W125"/>
  <c r="X125" s="1"/>
  <c r="W129"/>
  <c r="X129" s="1"/>
  <c r="W126"/>
  <c r="X126" s="1"/>
  <c r="W127"/>
  <c r="X127" s="1"/>
  <c r="W128"/>
  <c r="X128" s="1"/>
  <c r="W130"/>
  <c r="X130" s="1"/>
  <c r="W131"/>
  <c r="X131" s="1"/>
  <c r="W132"/>
  <c r="X132" s="1"/>
  <c r="W133"/>
  <c r="X133" s="1"/>
  <c r="W134"/>
  <c r="X134" s="1"/>
  <c r="W135"/>
  <c r="X135" s="1"/>
  <c r="W136"/>
  <c r="X136" s="1"/>
  <c r="W137"/>
  <c r="X137" s="1"/>
  <c r="W138"/>
  <c r="X138" s="1"/>
  <c r="W139"/>
  <c r="X139" s="1"/>
  <c r="W140"/>
  <c r="X140" s="1"/>
  <c r="W141"/>
  <c r="X141" s="1"/>
  <c r="W142"/>
  <c r="X142" s="1"/>
  <c r="W143"/>
  <c r="X143" s="1"/>
  <c r="W144"/>
  <c r="X144" s="1"/>
  <c r="W145"/>
  <c r="X145" s="1"/>
  <c r="W146"/>
  <c r="X146" s="1"/>
  <c r="W147"/>
  <c r="X147" s="1"/>
  <c r="W18"/>
  <c r="X18" s="1"/>
  <c r="W17"/>
  <c r="X17" s="1"/>
  <c r="O143" l="1"/>
  <c r="P143" s="1"/>
  <c r="O126"/>
  <c r="P126" s="1"/>
  <c r="O123"/>
  <c r="P123" s="1"/>
  <c r="O121"/>
  <c r="P121" s="1"/>
  <c r="O113"/>
  <c r="P113" s="1"/>
  <c r="O105"/>
  <c r="P105" s="1"/>
  <c r="O99"/>
  <c r="P99" s="1"/>
  <c r="O97"/>
  <c r="P97" s="1"/>
  <c r="O95"/>
  <c r="P95" s="1"/>
  <c r="O93"/>
  <c r="P93" s="1"/>
  <c r="O87"/>
  <c r="P87" s="1"/>
  <c r="O85"/>
  <c r="P85" s="1"/>
  <c r="O79"/>
  <c r="P79" s="1"/>
  <c r="O77"/>
  <c r="P77" s="1"/>
  <c r="O75"/>
  <c r="P75" s="1"/>
  <c r="O69"/>
  <c r="P69" s="1"/>
  <c r="O67"/>
  <c r="P67" s="1"/>
  <c r="O65"/>
  <c r="P65" s="1"/>
  <c r="O63"/>
  <c r="P63" s="1"/>
  <c r="O61"/>
  <c r="P61" s="1"/>
  <c r="O59"/>
  <c r="P59" s="1"/>
  <c r="O57"/>
  <c r="P57" s="1"/>
  <c r="O51"/>
  <c r="P51" s="1"/>
  <c r="O47"/>
  <c r="P47" s="1"/>
  <c r="O45"/>
  <c r="P45" s="1"/>
  <c r="O41"/>
  <c r="P41" s="1"/>
  <c r="O39"/>
  <c r="P39" s="1"/>
  <c r="O37"/>
  <c r="P37" s="1"/>
  <c r="O35"/>
  <c r="P35" s="1"/>
  <c r="O33"/>
  <c r="P33" s="1"/>
  <c r="O29"/>
  <c r="P29" s="1"/>
  <c r="O27"/>
  <c r="P27" s="1"/>
  <c r="O25"/>
  <c r="P25" s="1"/>
  <c r="O23"/>
  <c r="P23" s="1"/>
  <c r="O112"/>
  <c r="P112" s="1"/>
  <c r="O108"/>
  <c r="P108" s="1"/>
  <c r="O106"/>
  <c r="P106" s="1"/>
  <c r="O98"/>
  <c r="P98" s="1"/>
  <c r="O96"/>
  <c r="P96" s="1"/>
  <c r="O80"/>
  <c r="P80" s="1"/>
  <c r="O78"/>
  <c r="P78" s="1"/>
  <c r="O76"/>
  <c r="P76" s="1"/>
  <c r="O70"/>
  <c r="P70" s="1"/>
  <c r="O68"/>
  <c r="P68" s="1"/>
  <c r="O64"/>
  <c r="P64" s="1"/>
  <c r="O62"/>
  <c r="P62" s="1"/>
  <c r="O60"/>
  <c r="P60" s="1"/>
  <c r="O58"/>
  <c r="P58" s="1"/>
  <c r="O52"/>
  <c r="P52" s="1"/>
  <c r="O50"/>
  <c r="P50" s="1"/>
  <c r="O46"/>
  <c r="P46" s="1"/>
  <c r="O42"/>
  <c r="P42" s="1"/>
  <c r="O40"/>
  <c r="P40" s="1"/>
  <c r="O38"/>
  <c r="P38" s="1"/>
  <c r="O36"/>
  <c r="P36" s="1"/>
  <c r="O34"/>
  <c r="P34" s="1"/>
  <c r="O30"/>
  <c r="P30" s="1"/>
  <c r="O28"/>
  <c r="P28" s="1"/>
  <c r="O26"/>
  <c r="P26" s="1"/>
  <c r="O24"/>
  <c r="P24" s="1"/>
  <c r="R56" i="18"/>
  <c r="T56" s="1"/>
  <c r="R60"/>
  <c r="T60" s="1"/>
  <c r="R64"/>
  <c r="T64" s="1"/>
  <c r="R68"/>
  <c r="T68" s="1"/>
  <c r="R72"/>
  <c r="T72" s="1"/>
  <c r="R76"/>
  <c r="T76" s="1"/>
  <c r="R80"/>
  <c r="T80" s="1"/>
  <c r="R84"/>
  <c r="T84" s="1"/>
  <c r="R92"/>
  <c r="T92" s="1"/>
  <c r="R96"/>
  <c r="T96" s="1"/>
  <c r="R100"/>
  <c r="T100" s="1"/>
  <c r="R108"/>
  <c r="T108" s="1"/>
  <c r="R112"/>
  <c r="T112" s="1"/>
  <c r="R116"/>
  <c r="T116" s="1"/>
  <c r="R128"/>
  <c r="T128" s="1"/>
  <c r="R132"/>
  <c r="T132" s="1"/>
  <c r="R136"/>
  <c r="T136" s="1"/>
  <c r="R140"/>
  <c r="T140" s="1"/>
  <c r="R53"/>
  <c r="T53" s="1"/>
  <c r="R57"/>
  <c r="T57" s="1"/>
  <c r="R65"/>
  <c r="T65" s="1"/>
  <c r="R69"/>
  <c r="T69" s="1"/>
  <c r="R73"/>
  <c r="T73" s="1"/>
  <c r="R77"/>
  <c r="T77" s="1"/>
  <c r="R81"/>
  <c r="T81" s="1"/>
  <c r="R85"/>
  <c r="T85" s="1"/>
  <c r="R89"/>
  <c r="T89" s="1"/>
  <c r="R93"/>
  <c r="T93" s="1"/>
  <c r="R97"/>
  <c r="T97" s="1"/>
  <c r="R101"/>
  <c r="T101" s="1"/>
  <c r="R105"/>
  <c r="T105" s="1"/>
  <c r="R109"/>
  <c r="T109" s="1"/>
  <c r="R113"/>
  <c r="T113" s="1"/>
  <c r="R117"/>
  <c r="T117" s="1"/>
  <c r="R121"/>
  <c r="T121" s="1"/>
  <c r="R125"/>
  <c r="T125" s="1"/>
  <c r="S127" i="16" s="1"/>
  <c r="T127" s="1"/>
  <c r="R129" i="18"/>
  <c r="T129" s="1"/>
  <c r="R133"/>
  <c r="T133" s="1"/>
  <c r="R137"/>
  <c r="T137" s="1"/>
  <c r="R141"/>
  <c r="T141" s="1"/>
  <c r="R14"/>
  <c r="T14" s="1"/>
  <c r="R22"/>
  <c r="T22" s="1"/>
  <c r="R26"/>
  <c r="T26" s="1"/>
  <c r="R38"/>
  <c r="T38" s="1"/>
  <c r="R15"/>
  <c r="T15" s="1"/>
  <c r="R30"/>
  <c r="T30" s="1"/>
  <c r="R34"/>
  <c r="T34" s="1"/>
  <c r="R44"/>
  <c r="T44" s="1"/>
  <c r="R18"/>
  <c r="T18" s="1"/>
  <c r="R28"/>
  <c r="T28" s="1"/>
  <c r="R33"/>
  <c r="R45"/>
  <c r="R19"/>
  <c r="R23"/>
  <c r="R39"/>
  <c r="R49"/>
  <c r="R29"/>
  <c r="R43"/>
  <c r="T43" s="1"/>
  <c r="R54"/>
  <c r="T54" s="1"/>
  <c r="R58"/>
  <c r="T58" s="1"/>
  <c r="R66"/>
  <c r="T66" s="1"/>
  <c r="R70"/>
  <c r="T70" s="1"/>
  <c r="R74"/>
  <c r="T74" s="1"/>
  <c r="R78"/>
  <c r="T78" s="1"/>
  <c r="R82"/>
  <c r="T82" s="1"/>
  <c r="R86"/>
  <c r="T86" s="1"/>
  <c r="R90"/>
  <c r="T90" s="1"/>
  <c r="R94"/>
  <c r="T94" s="1"/>
  <c r="R102"/>
  <c r="T102" s="1"/>
  <c r="R106"/>
  <c r="T106" s="1"/>
  <c r="R110"/>
  <c r="T110" s="1"/>
  <c r="R114"/>
  <c r="T114" s="1"/>
  <c r="S79" i="16" s="1"/>
  <c r="T79" s="1"/>
  <c r="R118" i="18"/>
  <c r="T118" s="1"/>
  <c r="R122"/>
  <c r="T122" s="1"/>
  <c r="R126"/>
  <c r="T126" s="1"/>
  <c r="R130"/>
  <c r="T130" s="1"/>
  <c r="R134"/>
  <c r="T134" s="1"/>
  <c r="R138"/>
  <c r="T138" s="1"/>
  <c r="R142"/>
  <c r="T142" s="1"/>
  <c r="R50"/>
  <c r="T50" s="1"/>
  <c r="R55"/>
  <c r="T55" s="1"/>
  <c r="R59"/>
  <c r="T59" s="1"/>
  <c r="R63"/>
  <c r="T63" s="1"/>
  <c r="R67"/>
  <c r="T67" s="1"/>
  <c r="S56" i="16" s="1"/>
  <c r="T56" s="1"/>
  <c r="R71" i="18"/>
  <c r="T71" s="1"/>
  <c r="R75"/>
  <c r="T75" s="1"/>
  <c r="R79"/>
  <c r="T79" s="1"/>
  <c r="S60" i="16" s="1"/>
  <c r="T60" s="1"/>
  <c r="R83" i="18"/>
  <c r="T83" s="1"/>
  <c r="R87"/>
  <c r="T87" s="1"/>
  <c r="R91"/>
  <c r="T91" s="1"/>
  <c r="S61" i="16" s="1"/>
  <c r="T61" s="1"/>
  <c r="R95" i="18"/>
  <c r="T95" s="1"/>
  <c r="S92" i="16" s="1"/>
  <c r="T92" s="1"/>
  <c r="R99" i="18"/>
  <c r="T99" s="1"/>
  <c r="R103"/>
  <c r="T103" s="1"/>
  <c r="R107"/>
  <c r="T107" s="1"/>
  <c r="R111"/>
  <c r="T111" s="1"/>
  <c r="R115"/>
  <c r="T115" s="1"/>
  <c r="R119"/>
  <c r="T119" s="1"/>
  <c r="R123"/>
  <c r="T123" s="1"/>
  <c r="R127"/>
  <c r="T127" s="1"/>
  <c r="R131"/>
  <c r="T131" s="1"/>
  <c r="S134" i="16" s="1"/>
  <c r="T134" s="1"/>
  <c r="R135" i="18"/>
  <c r="T135" s="1"/>
  <c r="R139"/>
  <c r="T139" s="1"/>
  <c r="R143"/>
  <c r="T143" s="1"/>
  <c r="R24"/>
  <c r="T24" s="1"/>
  <c r="S137" i="16" s="1"/>
  <c r="T137" s="1"/>
  <c r="R40" i="18"/>
  <c r="T40" s="1"/>
  <c r="R32"/>
  <c r="T32" s="1"/>
  <c r="R46"/>
  <c r="T46" s="1"/>
  <c r="R16"/>
  <c r="T16" s="1"/>
  <c r="S53" i="16" s="1"/>
  <c r="T53" s="1"/>
  <c r="R20" i="18"/>
  <c r="T20" s="1"/>
  <c r="S77" i="16" s="1"/>
  <c r="T77" s="1"/>
  <c r="R31" i="18"/>
  <c r="R35"/>
  <c r="R17"/>
  <c r="R21"/>
  <c r="R25"/>
  <c r="R37"/>
  <c r="R41"/>
  <c r="T29"/>
  <c r="S64" i="16" s="1"/>
  <c r="T64" s="1"/>
  <c r="T31" i="18"/>
  <c r="S34" i="16" s="1"/>
  <c r="T34" s="1"/>
  <c r="T35" i="18"/>
  <c r="T17"/>
  <c r="S145" i="16" s="1"/>
  <c r="T145" s="1"/>
  <c r="T21" i="18"/>
  <c r="T25"/>
  <c r="S136" i="16" s="1"/>
  <c r="T136" s="1"/>
  <c r="T37" i="18"/>
  <c r="T41"/>
  <c r="T33"/>
  <c r="T45"/>
  <c r="T19"/>
  <c r="T23"/>
  <c r="T39"/>
  <c r="T49"/>
  <c r="S112" i="16" s="1"/>
  <c r="T112" s="1"/>
  <c r="T52" i="18"/>
  <c r="T88"/>
  <c r="S91" i="16" s="1"/>
  <c r="T91" s="1"/>
  <c r="T104" i="18"/>
  <c r="T120"/>
  <c r="S123" i="16" s="1"/>
  <c r="T123" s="1"/>
  <c r="T124" i="18"/>
  <c r="T144"/>
  <c r="S147" i="16" s="1"/>
  <c r="T42" i="18"/>
  <c r="T62"/>
  <c r="T98"/>
  <c r="T48"/>
  <c r="S51" i="16" s="1"/>
  <c r="T51" s="1"/>
  <c r="S50"/>
  <c r="T50" s="1"/>
  <c r="S142"/>
  <c r="T142" s="1"/>
  <c r="S146"/>
  <c r="T146" s="1"/>
  <c r="S80"/>
  <c r="T80" s="1"/>
  <c r="S100"/>
  <c r="T100" s="1"/>
  <c r="S108"/>
  <c r="T108" s="1"/>
  <c r="S90"/>
  <c r="T90" s="1"/>
  <c r="S46"/>
  <c r="T46" s="1"/>
  <c r="S139"/>
  <c r="T139" s="1"/>
  <c r="S71"/>
  <c r="T71" s="1"/>
  <c r="S75"/>
  <c r="T75" s="1"/>
  <c r="S38"/>
  <c r="T38" s="1"/>
  <c r="S47"/>
  <c r="T47" s="1"/>
  <c r="S81"/>
  <c r="T81" s="1"/>
  <c r="S29"/>
  <c r="T29" s="1"/>
  <c r="S43"/>
  <c r="T43" s="1"/>
  <c r="S95"/>
  <c r="T95" s="1"/>
  <c r="S32"/>
  <c r="T32" s="1"/>
  <c r="S131"/>
  <c r="T131" s="1"/>
  <c r="S21"/>
  <c r="T21" s="1"/>
  <c r="O141" i="12"/>
  <c r="O139"/>
  <c r="O137"/>
  <c r="O135"/>
  <c r="O133"/>
  <c r="O131"/>
  <c r="O129"/>
  <c r="O127"/>
  <c r="O125"/>
  <c r="O123"/>
  <c r="O121"/>
  <c r="O119"/>
  <c r="O117"/>
  <c r="O115"/>
  <c r="O113"/>
  <c r="O111"/>
  <c r="O109"/>
  <c r="O107"/>
  <c r="O105"/>
  <c r="O103"/>
  <c r="O101"/>
  <c r="O99"/>
  <c r="O97"/>
  <c r="O95"/>
  <c r="O93"/>
  <c r="O91"/>
  <c r="O89"/>
  <c r="O87"/>
  <c r="O85"/>
  <c r="O83"/>
  <c r="O81"/>
  <c r="O79"/>
  <c r="O77"/>
  <c r="O75"/>
  <c r="O73"/>
  <c r="O71"/>
  <c r="O69"/>
  <c r="O67"/>
  <c r="O65"/>
  <c r="O63"/>
  <c r="O61"/>
  <c r="O59"/>
  <c r="O57"/>
  <c r="O55"/>
  <c r="O53"/>
  <c r="O51"/>
  <c r="O49"/>
  <c r="O47"/>
  <c r="O45"/>
  <c r="O43"/>
  <c r="O41"/>
  <c r="O39"/>
  <c r="M80" i="16" s="1"/>
  <c r="N80" s="1"/>
  <c r="O37" i="12"/>
  <c r="O35"/>
  <c r="O33"/>
  <c r="O31"/>
  <c r="O29"/>
  <c r="O27"/>
  <c r="O25"/>
  <c r="O23"/>
  <c r="O21"/>
  <c r="O19"/>
  <c r="O17"/>
  <c r="O15"/>
  <c r="M132" i="16" s="1"/>
  <c r="N132" s="1"/>
  <c r="O13" i="12"/>
  <c r="O142"/>
  <c r="O140"/>
  <c r="O138"/>
  <c r="O136"/>
  <c r="O134"/>
  <c r="O132"/>
  <c r="O130"/>
  <c r="O128"/>
  <c r="O126"/>
  <c r="O124"/>
  <c r="O122"/>
  <c r="O120"/>
  <c r="O118"/>
  <c r="O116"/>
  <c r="O114"/>
  <c r="O112"/>
  <c r="O110"/>
  <c r="M120" i="16" s="1"/>
  <c r="N120" s="1"/>
  <c r="O108" i="12"/>
  <c r="O106"/>
  <c r="O104"/>
  <c r="O102"/>
  <c r="M147" i="16" s="1"/>
  <c r="N147" s="1"/>
  <c r="O100" i="12"/>
  <c r="O98"/>
  <c r="O96"/>
  <c r="O94"/>
  <c r="O92"/>
  <c r="O90"/>
  <c r="O88"/>
  <c r="O86"/>
  <c r="O84"/>
  <c r="O82"/>
  <c r="O80"/>
  <c r="O78"/>
  <c r="O76"/>
  <c r="O74"/>
  <c r="O72"/>
  <c r="O70"/>
  <c r="O68"/>
  <c r="O66"/>
  <c r="M104" i="16" s="1"/>
  <c r="N104" s="1"/>
  <c r="O64" i="12"/>
  <c r="O62"/>
  <c r="O60"/>
  <c r="O58"/>
  <c r="O56"/>
  <c r="O54"/>
  <c r="M52" i="16" s="1"/>
  <c r="N52" s="1"/>
  <c r="O52" i="12"/>
  <c r="O50"/>
  <c r="O48"/>
  <c r="O46"/>
  <c r="M139" i="16" s="1"/>
  <c r="N139" s="1"/>
  <c r="O44" i="12"/>
  <c r="O42"/>
  <c r="O40"/>
  <c r="M109" i="16" s="1"/>
  <c r="N109" s="1"/>
  <c r="O38" i="12"/>
  <c r="O36"/>
  <c r="O34"/>
  <c r="O32"/>
  <c r="O30"/>
  <c r="O28"/>
  <c r="O26"/>
  <c r="M36" i="16" s="1"/>
  <c r="N36" s="1"/>
  <c r="O24" i="12"/>
  <c r="M69" i="16" s="1"/>
  <c r="N69" s="1"/>
  <c r="O22" i="12"/>
  <c r="O20"/>
  <c r="M122" i="16" s="1"/>
  <c r="N122" s="1"/>
  <c r="O18" i="12"/>
  <c r="M23" i="16" s="1"/>
  <c r="N23" s="1"/>
  <c r="O16" i="12"/>
  <c r="O14"/>
  <c r="M128" i="16" s="1"/>
  <c r="N128" s="1"/>
  <c r="O12" i="12"/>
  <c r="W63" i="11"/>
  <c r="W30"/>
  <c r="X30" s="1"/>
  <c r="E15" i="8"/>
  <c r="E16"/>
  <c r="E17"/>
  <c r="E18"/>
  <c r="E19"/>
  <c r="E20"/>
  <c r="E21"/>
  <c r="E22"/>
  <c r="E23"/>
  <c r="E24"/>
  <c r="E25"/>
  <c r="E26"/>
  <c r="E28"/>
  <c r="E29"/>
  <c r="E30"/>
  <c r="E31"/>
  <c r="E33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2"/>
  <c r="E64"/>
  <c r="E65"/>
  <c r="E66"/>
  <c r="E68"/>
  <c r="E69"/>
  <c r="E70"/>
  <c r="E71"/>
  <c r="E72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7"/>
  <c r="E98"/>
  <c r="E99"/>
  <c r="E100"/>
  <c r="E103"/>
  <c r="E105"/>
  <c r="E106"/>
  <c r="E107"/>
  <c r="E108"/>
  <c r="E109"/>
  <c r="E110"/>
  <c r="E111"/>
  <c r="E112"/>
  <c r="E113"/>
  <c r="E114"/>
  <c r="E115"/>
  <c r="E116"/>
  <c r="E117"/>
  <c r="E118"/>
  <c r="E119"/>
  <c r="E120"/>
  <c r="E124"/>
  <c r="E121"/>
  <c r="E122"/>
  <c r="E123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"/>
  <c r="F14" s="1"/>
  <c r="E13"/>
  <c r="H12" i="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3"/>
  <c r="H120"/>
  <c r="H121"/>
  <c r="H122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1"/>
  <c r="I11" s="1"/>
  <c r="D103"/>
  <c r="D101"/>
  <c r="E98" i="6"/>
  <c r="M18" i="16"/>
  <c r="N18" s="1"/>
  <c r="M32"/>
  <c r="N32" s="1"/>
  <c r="M50"/>
  <c r="N50" s="1"/>
  <c r="M29"/>
  <c r="N29" s="1"/>
  <c r="M129"/>
  <c r="N129" s="1"/>
  <c r="E8" i="6"/>
  <c r="D12" i="7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4"/>
  <c r="D105"/>
  <c r="D106"/>
  <c r="D107"/>
  <c r="D108"/>
  <c r="D109"/>
  <c r="D110"/>
  <c r="D111"/>
  <c r="D112"/>
  <c r="D113"/>
  <c r="D114"/>
  <c r="D115"/>
  <c r="D116"/>
  <c r="D117"/>
  <c r="D118"/>
  <c r="D119"/>
  <c r="D123"/>
  <c r="D120"/>
  <c r="D121"/>
  <c r="D122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E141" s="1"/>
  <c r="E63" i="6"/>
  <c r="E28"/>
  <c r="E131"/>
  <c r="E130"/>
  <c r="E129"/>
  <c r="E23"/>
  <c r="E118"/>
  <c r="E119"/>
  <c r="E112"/>
  <c r="E138"/>
  <c r="E137"/>
  <c r="E136"/>
  <c r="E135"/>
  <c r="E134"/>
  <c r="E133"/>
  <c r="E132"/>
  <c r="E128"/>
  <c r="E127"/>
  <c r="E126"/>
  <c r="E125"/>
  <c r="E124"/>
  <c r="E123"/>
  <c r="E122"/>
  <c r="E121"/>
  <c r="E117"/>
  <c r="E120"/>
  <c r="E116"/>
  <c r="E115"/>
  <c r="E114"/>
  <c r="E113"/>
  <c r="E111"/>
  <c r="E110"/>
  <c r="E109"/>
  <c r="E108"/>
  <c r="E107"/>
  <c r="E106"/>
  <c r="E105"/>
  <c r="E104"/>
  <c r="E103"/>
  <c r="E102"/>
  <c r="E101"/>
  <c r="E99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7"/>
  <c r="E26"/>
  <c r="E25"/>
  <c r="E24"/>
  <c r="E22"/>
  <c r="E21"/>
  <c r="E20"/>
  <c r="E19"/>
  <c r="E18"/>
  <c r="E17"/>
  <c r="E16"/>
  <c r="E15"/>
  <c r="E14"/>
  <c r="E13"/>
  <c r="E12"/>
  <c r="E11"/>
  <c r="E10"/>
  <c r="E9"/>
  <c r="G85" i="1"/>
  <c r="H31" l="1"/>
  <c r="H11"/>
  <c r="H13"/>
  <c r="H15"/>
  <c r="H17"/>
  <c r="H19"/>
  <c r="H21"/>
  <c r="H23"/>
  <c r="H25"/>
  <c r="H27"/>
  <c r="H29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16"/>
  <c r="H118"/>
  <c r="H120"/>
  <c r="H122"/>
  <c r="H124"/>
  <c r="H126"/>
  <c r="H128"/>
  <c r="H130"/>
  <c r="H132"/>
  <c r="H134"/>
  <c r="H136"/>
  <c r="H138"/>
  <c r="H140"/>
  <c r="H12"/>
  <c r="H14"/>
  <c r="H16"/>
  <c r="H18"/>
  <c r="H20"/>
  <c r="H22"/>
  <c r="H24"/>
  <c r="H26"/>
  <c r="H28"/>
  <c r="H30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0"/>
  <c r="E26" i="7"/>
  <c r="E11"/>
  <c r="E102"/>
  <c r="I26"/>
  <c r="I102"/>
  <c r="I43"/>
  <c r="E137"/>
  <c r="E133"/>
  <c r="E129"/>
  <c r="E125"/>
  <c r="E120"/>
  <c r="E117"/>
  <c r="E113"/>
  <c r="E109"/>
  <c r="E107"/>
  <c r="E105"/>
  <c r="E100"/>
  <c r="E98"/>
  <c r="E96"/>
  <c r="E94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4"/>
  <c r="E22"/>
  <c r="E20"/>
  <c r="E18"/>
  <c r="E16"/>
  <c r="E14"/>
  <c r="E12"/>
  <c r="E101"/>
  <c r="I140"/>
  <c r="I138"/>
  <c r="I136"/>
  <c r="I134"/>
  <c r="I132"/>
  <c r="I130"/>
  <c r="I128"/>
  <c r="I126"/>
  <c r="I124"/>
  <c r="I121"/>
  <c r="I123"/>
  <c r="I118"/>
  <c r="I116"/>
  <c r="I114"/>
  <c r="I112"/>
  <c r="I110"/>
  <c r="I108"/>
  <c r="I106"/>
  <c r="I104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2"/>
  <c r="I40"/>
  <c r="I38"/>
  <c r="I36"/>
  <c r="I34"/>
  <c r="I32"/>
  <c r="I30"/>
  <c r="I28"/>
  <c r="I24"/>
  <c r="I22"/>
  <c r="I20"/>
  <c r="I18"/>
  <c r="I16"/>
  <c r="I14"/>
  <c r="I12"/>
  <c r="E139"/>
  <c r="E135"/>
  <c r="E131"/>
  <c r="E127"/>
  <c r="E122"/>
  <c r="E119"/>
  <c r="E115"/>
  <c r="E111"/>
  <c r="E140"/>
  <c r="E138"/>
  <c r="E136"/>
  <c r="E134"/>
  <c r="E132"/>
  <c r="E130"/>
  <c r="E128"/>
  <c r="E126"/>
  <c r="E124"/>
  <c r="E121"/>
  <c r="E123"/>
  <c r="E118"/>
  <c r="E116"/>
  <c r="E114"/>
  <c r="E112"/>
  <c r="E110"/>
  <c r="E108"/>
  <c r="E106"/>
  <c r="E104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03"/>
  <c r="I141"/>
  <c r="I139"/>
  <c r="I137"/>
  <c r="I135"/>
  <c r="I133"/>
  <c r="I131"/>
  <c r="I129"/>
  <c r="I127"/>
  <c r="I125"/>
  <c r="I122"/>
  <c r="I120"/>
  <c r="I119"/>
  <c r="I117"/>
  <c r="I115"/>
  <c r="I113"/>
  <c r="I111"/>
  <c r="I109"/>
  <c r="I107"/>
  <c r="I105"/>
  <c r="I103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1"/>
  <c r="I39"/>
  <c r="I37"/>
  <c r="I35"/>
  <c r="I33"/>
  <c r="I31"/>
  <c r="I29"/>
  <c r="I27"/>
  <c r="I25"/>
  <c r="I23"/>
  <c r="I21"/>
  <c r="I19"/>
  <c r="I17"/>
  <c r="I15"/>
  <c r="I13"/>
  <c r="F141" i="8"/>
  <c r="F139"/>
  <c r="F137"/>
  <c r="F135"/>
  <c r="F133"/>
  <c r="F131"/>
  <c r="F129"/>
  <c r="F127"/>
  <c r="F125"/>
  <c r="F122"/>
  <c r="F124"/>
  <c r="F119"/>
  <c r="F117"/>
  <c r="F115"/>
  <c r="F113"/>
  <c r="F111"/>
  <c r="F109"/>
  <c r="F107"/>
  <c r="F105"/>
  <c r="F100"/>
  <c r="F98"/>
  <c r="F95"/>
  <c r="F93"/>
  <c r="F91"/>
  <c r="F89"/>
  <c r="F87"/>
  <c r="F85"/>
  <c r="F83"/>
  <c r="F81"/>
  <c r="F79"/>
  <c r="F77"/>
  <c r="F75"/>
  <c r="F72"/>
  <c r="F70"/>
  <c r="F68"/>
  <c r="F65"/>
  <c r="F62"/>
  <c r="F59"/>
  <c r="F57"/>
  <c r="F55"/>
  <c r="F53"/>
  <c r="F51"/>
  <c r="F49"/>
  <c r="F47"/>
  <c r="F45"/>
  <c r="F43"/>
  <c r="F41"/>
  <c r="F39"/>
  <c r="F37"/>
  <c r="F35"/>
  <c r="F31"/>
  <c r="F29"/>
  <c r="F26"/>
  <c r="F24"/>
  <c r="F22"/>
  <c r="F20"/>
  <c r="F18"/>
  <c r="F16"/>
  <c r="F13"/>
  <c r="F101"/>
  <c r="F73"/>
  <c r="F12"/>
  <c r="F63"/>
  <c r="F142"/>
  <c r="F140"/>
  <c r="F138"/>
  <c r="F136"/>
  <c r="F134"/>
  <c r="F132"/>
  <c r="F130"/>
  <c r="F128"/>
  <c r="F126"/>
  <c r="F123"/>
  <c r="F121"/>
  <c r="F120"/>
  <c r="F118"/>
  <c r="F116"/>
  <c r="F114"/>
  <c r="F112"/>
  <c r="F110"/>
  <c r="F108"/>
  <c r="F106"/>
  <c r="F103"/>
  <c r="F99"/>
  <c r="F97"/>
  <c r="F94"/>
  <c r="F92"/>
  <c r="F90"/>
  <c r="F88"/>
  <c r="F86"/>
  <c r="F84"/>
  <c r="F82"/>
  <c r="F80"/>
  <c r="F78"/>
  <c r="F76"/>
  <c r="F74"/>
  <c r="F71"/>
  <c r="F69"/>
  <c r="F66"/>
  <c r="F64"/>
  <c r="F60"/>
  <c r="F58"/>
  <c r="F56"/>
  <c r="F54"/>
  <c r="F52"/>
  <c r="F50"/>
  <c r="F48"/>
  <c r="F46"/>
  <c r="F44"/>
  <c r="F42"/>
  <c r="F40"/>
  <c r="F38"/>
  <c r="F36"/>
  <c r="F33"/>
  <c r="F30"/>
  <c r="F28"/>
  <c r="F25"/>
  <c r="F23"/>
  <c r="F21"/>
  <c r="F19"/>
  <c r="F17"/>
  <c r="F15"/>
  <c r="M30" i="16"/>
  <c r="N30" s="1"/>
  <c r="M125"/>
  <c r="N125" s="1"/>
  <c r="M137"/>
  <c r="N137" s="1"/>
  <c r="M91"/>
  <c r="N91" s="1"/>
  <c r="X63" i="11"/>
  <c r="X12"/>
  <c r="X16"/>
  <c r="X20"/>
  <c r="X24"/>
  <c r="X28"/>
  <c r="X34"/>
  <c r="X38"/>
  <c r="X42"/>
  <c r="X46"/>
  <c r="X50"/>
  <c r="X54"/>
  <c r="X58"/>
  <c r="X62"/>
  <c r="X66"/>
  <c r="X70"/>
  <c r="X74"/>
  <c r="X78"/>
  <c r="X82"/>
  <c r="X86"/>
  <c r="X90"/>
  <c r="X94"/>
  <c r="X98"/>
  <c r="X102"/>
  <c r="X106"/>
  <c r="X110"/>
  <c r="X114"/>
  <c r="X118"/>
  <c r="X122"/>
  <c r="X126"/>
  <c r="X130"/>
  <c r="X134"/>
  <c r="X138"/>
  <c r="X11"/>
  <c r="X15"/>
  <c r="X19"/>
  <c r="X23"/>
  <c r="X27"/>
  <c r="X31"/>
  <c r="X35"/>
  <c r="X39"/>
  <c r="X43"/>
  <c r="X47"/>
  <c r="X51"/>
  <c r="X55"/>
  <c r="X59"/>
  <c r="X65"/>
  <c r="X69"/>
  <c r="X73"/>
  <c r="X77"/>
  <c r="X81"/>
  <c r="X85"/>
  <c r="X89"/>
  <c r="X93"/>
  <c r="X97"/>
  <c r="X101"/>
  <c r="X105"/>
  <c r="X109"/>
  <c r="X113"/>
  <c r="X117"/>
  <c r="X121"/>
  <c r="X125"/>
  <c r="X129"/>
  <c r="X133"/>
  <c r="X137"/>
  <c r="X10"/>
  <c r="X14"/>
  <c r="X18"/>
  <c r="X22"/>
  <c r="X26"/>
  <c r="X32"/>
  <c r="X36"/>
  <c r="X40"/>
  <c r="X44"/>
  <c r="X48"/>
  <c r="X52"/>
  <c r="X56"/>
  <c r="X60"/>
  <c r="X64"/>
  <c r="X68"/>
  <c r="X72"/>
  <c r="X76"/>
  <c r="X80"/>
  <c r="X84"/>
  <c r="X88"/>
  <c r="X92"/>
  <c r="X96"/>
  <c r="X100"/>
  <c r="X104"/>
  <c r="X108"/>
  <c r="X112"/>
  <c r="X116"/>
  <c r="X120"/>
  <c r="X124"/>
  <c r="X128"/>
  <c r="X132"/>
  <c r="X136"/>
  <c r="X140"/>
  <c r="X13"/>
  <c r="X17"/>
  <c r="X21"/>
  <c r="X25"/>
  <c r="X29"/>
  <c r="X33"/>
  <c r="X37"/>
  <c r="X41"/>
  <c r="X45"/>
  <c r="X49"/>
  <c r="X53"/>
  <c r="X57"/>
  <c r="X61"/>
  <c r="X67"/>
  <c r="X71"/>
  <c r="X75"/>
  <c r="X79"/>
  <c r="X83"/>
  <c r="X87"/>
  <c r="X91"/>
  <c r="X95"/>
  <c r="X99"/>
  <c r="X103"/>
  <c r="X107"/>
  <c r="X111"/>
  <c r="X115"/>
  <c r="X119"/>
  <c r="X123"/>
  <c r="X127"/>
  <c r="X131"/>
  <c r="X135"/>
  <c r="X139"/>
  <c r="S93" i="16"/>
  <c r="T93" s="1"/>
  <c r="S144"/>
  <c r="T144" s="1"/>
  <c r="S23"/>
  <c r="T23" s="1"/>
  <c r="S72"/>
  <c r="T72" s="1"/>
  <c r="S105"/>
  <c r="T105" s="1"/>
  <c r="S85"/>
  <c r="T85" s="1"/>
  <c r="S120"/>
  <c r="T120" s="1"/>
  <c r="S103"/>
  <c r="T103" s="1"/>
  <c r="S87"/>
  <c r="T87" s="1"/>
  <c r="K17" i="1"/>
  <c r="K13"/>
  <c r="S49" i="16"/>
  <c r="T49" s="1"/>
  <c r="S82"/>
  <c r="T82" s="1"/>
  <c r="S97"/>
  <c r="T97" s="1"/>
  <c r="J102" i="7"/>
  <c r="M118" i="16"/>
  <c r="N118" s="1"/>
  <c r="M66"/>
  <c r="N66" s="1"/>
  <c r="M110"/>
  <c r="N110" s="1"/>
  <c r="M82"/>
  <c r="N82" s="1"/>
  <c r="M105"/>
  <c r="N105" s="1"/>
  <c r="M26"/>
  <c r="N26" s="1"/>
  <c r="M42"/>
  <c r="N42" s="1"/>
  <c r="M58"/>
  <c r="N58" s="1"/>
  <c r="M54"/>
  <c r="N54" s="1"/>
  <c r="M78"/>
  <c r="N78" s="1"/>
  <c r="M94"/>
  <c r="N94" s="1"/>
  <c r="M98"/>
  <c r="N98" s="1"/>
  <c r="M140"/>
  <c r="N140" s="1"/>
  <c r="S104"/>
  <c r="T104" s="1"/>
  <c r="S48"/>
  <c r="T48" s="1"/>
  <c r="S52"/>
  <c r="T52" s="1"/>
  <c r="S24"/>
  <c r="T24" s="1"/>
  <c r="S35"/>
  <c r="T35" s="1"/>
  <c r="S113"/>
  <c r="T113" s="1"/>
  <c r="S22"/>
  <c r="T22" s="1"/>
  <c r="S116"/>
  <c r="T116" s="1"/>
  <c r="S124"/>
  <c r="T124" s="1"/>
  <c r="S132"/>
  <c r="T132" s="1"/>
  <c r="S140"/>
  <c r="T140" s="1"/>
  <c r="S42"/>
  <c r="T42" s="1"/>
  <c r="S83"/>
  <c r="T83" s="1"/>
  <c r="S99"/>
  <c r="T99" s="1"/>
  <c r="S59"/>
  <c r="T59" s="1"/>
  <c r="S31"/>
  <c r="T31" s="1"/>
  <c r="S106"/>
  <c r="T106" s="1"/>
  <c r="S84"/>
  <c r="T84" s="1"/>
  <c r="S62"/>
  <c r="T62" s="1"/>
  <c r="S122"/>
  <c r="T122" s="1"/>
  <c r="S17"/>
  <c r="T17" s="1"/>
  <c r="S115"/>
  <c r="T115" s="1"/>
  <c r="S94"/>
  <c r="T94" s="1"/>
  <c r="S54"/>
  <c r="T54" s="1"/>
  <c r="S26"/>
  <c r="T26" s="1"/>
  <c r="S68"/>
  <c r="T68" s="1"/>
  <c r="S76"/>
  <c r="T76" s="1"/>
  <c r="S88"/>
  <c r="T88" s="1"/>
  <c r="S86"/>
  <c r="T86" s="1"/>
  <c r="S78"/>
  <c r="T78" s="1"/>
  <c r="S39"/>
  <c r="T39" s="1"/>
  <c r="S125"/>
  <c r="T125" s="1"/>
  <c r="S65"/>
  <c r="T65" s="1"/>
  <c r="T147"/>
  <c r="S69"/>
  <c r="T69" s="1"/>
  <c r="S114"/>
  <c r="T114" s="1"/>
  <c r="S63"/>
  <c r="T63" s="1"/>
  <c r="S135"/>
  <c r="T135" s="1"/>
  <c r="S18"/>
  <c r="T18" s="1"/>
  <c r="S121"/>
  <c r="T121" s="1"/>
  <c r="S33"/>
  <c r="T33" s="1"/>
  <c r="S19"/>
  <c r="T19" s="1"/>
  <c r="S128"/>
  <c r="T128" s="1"/>
  <c r="S74"/>
  <c r="T74" s="1"/>
  <c r="S138"/>
  <c r="T138" s="1"/>
  <c r="S141"/>
  <c r="T141" s="1"/>
  <c r="S70"/>
  <c r="T70" s="1"/>
  <c r="S96"/>
  <c r="T96" s="1"/>
  <c r="S109"/>
  <c r="T109" s="1"/>
  <c r="S57"/>
  <c r="T57" s="1"/>
  <c r="S110"/>
  <c r="T110" s="1"/>
  <c r="S117"/>
  <c r="T117" s="1"/>
  <c r="S41"/>
  <c r="T41" s="1"/>
  <c r="S89"/>
  <c r="T89" s="1"/>
  <c r="S129"/>
  <c r="T129" s="1"/>
  <c r="S27"/>
  <c r="T27" s="1"/>
  <c r="S133"/>
  <c r="T133" s="1"/>
  <c r="S66"/>
  <c r="T66" s="1"/>
  <c r="S111"/>
  <c r="T111" s="1"/>
  <c r="S118"/>
  <c r="T118" s="1"/>
  <c r="S73"/>
  <c r="T73" s="1"/>
  <c r="S25"/>
  <c r="T25" s="1"/>
  <c r="S102"/>
  <c r="T102" s="1"/>
  <c r="S28"/>
  <c r="T28" s="1"/>
  <c r="S40"/>
  <c r="T40" s="1"/>
  <c r="S30"/>
  <c r="T30" s="1"/>
  <c r="S67"/>
  <c r="T67" s="1"/>
  <c r="S20"/>
  <c r="T20" s="1"/>
  <c r="S119"/>
  <c r="T119" s="1"/>
  <c r="S37"/>
  <c r="T37" s="1"/>
  <c r="S36"/>
  <c r="T36" s="1"/>
  <c r="S58"/>
  <c r="T58" s="1"/>
  <c r="S98"/>
  <c r="T98" s="1"/>
  <c r="S143"/>
  <c r="T143" s="1"/>
  <c r="S101"/>
  <c r="T101" s="1"/>
  <c r="S45"/>
  <c r="T45" s="1"/>
  <c r="S126"/>
  <c r="T126" s="1"/>
  <c r="S107"/>
  <c r="T107" s="1"/>
  <c r="S55"/>
  <c r="T55" s="1"/>
  <c r="S44"/>
  <c r="T44" s="1"/>
  <c r="M92"/>
  <c r="N92" s="1"/>
  <c r="M28"/>
  <c r="N28" s="1"/>
  <c r="M96"/>
  <c r="N96" s="1"/>
  <c r="M124"/>
  <c r="N124" s="1"/>
  <c r="M84"/>
  <c r="N84" s="1"/>
  <c r="M100"/>
  <c r="N100" s="1"/>
  <c r="M40"/>
  <c r="N40" s="1"/>
  <c r="M108"/>
  <c r="N108" s="1"/>
  <c r="M44"/>
  <c r="N44" s="1"/>
  <c r="M88"/>
  <c r="N88" s="1"/>
  <c r="M72"/>
  <c r="N72" s="1"/>
  <c r="M134"/>
  <c r="N134" s="1"/>
  <c r="M114"/>
  <c r="N114" s="1"/>
  <c r="M112"/>
  <c r="N112" s="1"/>
  <c r="M102"/>
  <c r="N102" s="1"/>
  <c r="M86"/>
  <c r="N86" s="1"/>
  <c r="M62"/>
  <c r="N62" s="1"/>
  <c r="M34"/>
  <c r="N34" s="1"/>
  <c r="M22"/>
  <c r="N22" s="1"/>
  <c r="M46"/>
  <c r="N46" s="1"/>
  <c r="M126"/>
  <c r="N126" s="1"/>
  <c r="M111"/>
  <c r="N111" s="1"/>
  <c r="M85"/>
  <c r="N85" s="1"/>
  <c r="M93"/>
  <c r="N93" s="1"/>
  <c r="M90"/>
  <c r="N90" s="1"/>
  <c r="M133"/>
  <c r="N133" s="1"/>
  <c r="M87"/>
  <c r="N87" s="1"/>
  <c r="J12" i="7"/>
  <c r="J101"/>
  <c r="J103"/>
  <c r="J11"/>
  <c r="K99" i="1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5"/>
  <c r="K11"/>
  <c r="K10"/>
  <c r="M113" i="16"/>
  <c r="N113" s="1"/>
  <c r="M38"/>
  <c r="N38" s="1"/>
  <c r="M70"/>
  <c r="N70" s="1"/>
  <c r="M130"/>
  <c r="N130" s="1"/>
  <c r="S130"/>
  <c r="T130" s="1"/>
  <c r="M41"/>
  <c r="N41" s="1"/>
  <c r="M136"/>
  <c r="N136" s="1"/>
  <c r="M101"/>
  <c r="N101" s="1"/>
  <c r="M123"/>
  <c r="N123" s="1"/>
  <c r="M119"/>
  <c r="N119" s="1"/>
  <c r="M73"/>
  <c r="N73" s="1"/>
  <c r="M19"/>
  <c r="N19" s="1"/>
  <c r="M25"/>
  <c r="N25" s="1"/>
  <c r="M20"/>
  <c r="N20" s="1"/>
  <c r="M35"/>
  <c r="N35" s="1"/>
  <c r="M117"/>
  <c r="N117" s="1"/>
  <c r="M77"/>
  <c r="N77" s="1"/>
  <c r="M51"/>
  <c r="N51" s="1"/>
  <c r="M53"/>
  <c r="N53" s="1"/>
  <c r="M81"/>
  <c r="N81" s="1"/>
  <c r="M68"/>
  <c r="N68" s="1"/>
  <c r="M65"/>
  <c r="N65" s="1"/>
  <c r="M61"/>
  <c r="N61" s="1"/>
  <c r="M146"/>
  <c r="N146" s="1"/>
  <c r="M49"/>
  <c r="N49" s="1"/>
  <c r="M95"/>
  <c r="N95" s="1"/>
  <c r="M127"/>
  <c r="N127" s="1"/>
  <c r="M83"/>
  <c r="N83" s="1"/>
  <c r="M56"/>
  <c r="N56" s="1"/>
  <c r="M145"/>
  <c r="N145" s="1"/>
  <c r="M116"/>
  <c r="N116" s="1"/>
  <c r="M103"/>
  <c r="N103" s="1"/>
  <c r="M107"/>
  <c r="N107" s="1"/>
  <c r="M71"/>
  <c r="N71" s="1"/>
  <c r="M106"/>
  <c r="N106" s="1"/>
  <c r="M21"/>
  <c r="N21" s="1"/>
  <c r="M33"/>
  <c r="N33" s="1"/>
  <c r="M144"/>
  <c r="N144" s="1"/>
  <c r="M142"/>
  <c r="N142" s="1"/>
  <c r="M45"/>
  <c r="N45" s="1"/>
  <c r="M27"/>
  <c r="N27" s="1"/>
  <c r="M99"/>
  <c r="N99" s="1"/>
  <c r="M138"/>
  <c r="N138" s="1"/>
  <c r="M43"/>
  <c r="N43" s="1"/>
  <c r="M131"/>
  <c r="N131" s="1"/>
  <c r="M57"/>
  <c r="N57" s="1"/>
  <c r="M55"/>
  <c r="N55" s="1"/>
  <c r="M47"/>
  <c r="N47" s="1"/>
  <c r="M89"/>
  <c r="N89" s="1"/>
  <c r="M79"/>
  <c r="N79" s="1"/>
  <c r="M121"/>
  <c r="N121" s="1"/>
  <c r="M143"/>
  <c r="N143" s="1"/>
  <c r="M63"/>
  <c r="N63" s="1"/>
  <c r="M97"/>
  <c r="N97" s="1"/>
  <c r="M37"/>
  <c r="N37" s="1"/>
  <c r="M31"/>
  <c r="N31" s="1"/>
  <c r="M76"/>
  <c r="N76" s="1"/>
  <c r="M75"/>
  <c r="N75" s="1"/>
  <c r="M24"/>
  <c r="N24" s="1"/>
  <c r="M39"/>
  <c r="N39" s="1"/>
  <c r="M60"/>
  <c r="N60" s="1"/>
  <c r="M64"/>
  <c r="N64" s="1"/>
  <c r="M48"/>
  <c r="N48" s="1"/>
  <c r="M74"/>
  <c r="N74" s="1"/>
  <c r="M67"/>
  <c r="N67" s="1"/>
  <c r="M141"/>
  <c r="N141" s="1"/>
  <c r="M59"/>
  <c r="N59" s="1"/>
  <c r="M135"/>
  <c r="N135" s="1"/>
  <c r="M115"/>
  <c r="N115" s="1"/>
  <c r="M17"/>
  <c r="N17" s="1"/>
  <c r="Q145"/>
  <c r="R145" s="1"/>
  <c r="Q39"/>
  <c r="R39" s="1"/>
  <c r="U19"/>
  <c r="V19" s="1"/>
  <c r="U21"/>
  <c r="V21" s="1"/>
  <c r="U23"/>
  <c r="V23" s="1"/>
  <c r="U25"/>
  <c r="V25" s="1"/>
  <c r="U27"/>
  <c r="V27" s="1"/>
  <c r="U29"/>
  <c r="V29" s="1"/>
  <c r="U31"/>
  <c r="V31" s="1"/>
  <c r="U34"/>
  <c r="V34" s="1"/>
  <c r="U36"/>
  <c r="V36" s="1"/>
  <c r="U39"/>
  <c r="V39" s="1"/>
  <c r="U41"/>
  <c r="V41" s="1"/>
  <c r="U43"/>
  <c r="V43" s="1"/>
  <c r="U45"/>
  <c r="V45" s="1"/>
  <c r="U47"/>
  <c r="V47" s="1"/>
  <c r="U49"/>
  <c r="V49" s="1"/>
  <c r="U51"/>
  <c r="V51" s="1"/>
  <c r="U53"/>
  <c r="V53" s="1"/>
  <c r="U55"/>
  <c r="V55" s="1"/>
  <c r="U57"/>
  <c r="V57" s="1"/>
  <c r="U59"/>
  <c r="V59" s="1"/>
  <c r="U61"/>
  <c r="V61" s="1"/>
  <c r="U63"/>
  <c r="V63" s="1"/>
  <c r="U65"/>
  <c r="V65" s="1"/>
  <c r="U67"/>
  <c r="V67" s="1"/>
  <c r="U69"/>
  <c r="V69" s="1"/>
  <c r="U71"/>
  <c r="V71" s="1"/>
  <c r="U74"/>
  <c r="V74" s="1"/>
  <c r="U76"/>
  <c r="V76" s="1"/>
  <c r="U78"/>
  <c r="V78" s="1"/>
  <c r="U80"/>
  <c r="V80" s="1"/>
  <c r="U82"/>
  <c r="V82" s="1"/>
  <c r="U84"/>
  <c r="V84" s="1"/>
  <c r="U86"/>
  <c r="V86" s="1"/>
  <c r="U88"/>
  <c r="V88" s="1"/>
  <c r="U90"/>
  <c r="V90" s="1"/>
  <c r="U92"/>
  <c r="V92" s="1"/>
  <c r="U94"/>
  <c r="V94" s="1"/>
  <c r="U96"/>
  <c r="V96" s="1"/>
  <c r="U98"/>
  <c r="V98" s="1"/>
  <c r="U100"/>
  <c r="V100" s="1"/>
  <c r="U102"/>
  <c r="V102" s="1"/>
  <c r="U104"/>
  <c r="V104" s="1"/>
  <c r="U106"/>
  <c r="V106" s="1"/>
  <c r="U110"/>
  <c r="V110" s="1"/>
  <c r="U112"/>
  <c r="V112" s="1"/>
  <c r="U114"/>
  <c r="V114" s="1"/>
  <c r="U116"/>
  <c r="V116" s="1"/>
  <c r="U118"/>
  <c r="V118" s="1"/>
  <c r="U120"/>
  <c r="V120" s="1"/>
  <c r="U123"/>
  <c r="V123" s="1"/>
  <c r="U125"/>
  <c r="V125" s="1"/>
  <c r="U126"/>
  <c r="V126" s="1"/>
  <c r="U131"/>
  <c r="V131" s="1"/>
  <c r="U133"/>
  <c r="V133" s="1"/>
  <c r="U135"/>
  <c r="V135" s="1"/>
  <c r="U137"/>
  <c r="V137" s="1"/>
  <c r="U142"/>
  <c r="V142" s="1"/>
  <c r="U144"/>
  <c r="V144" s="1"/>
  <c r="U146"/>
  <c r="V146" s="1"/>
  <c r="U121"/>
  <c r="V121" s="1"/>
  <c r="U127"/>
  <c r="V127" s="1"/>
  <c r="U138"/>
  <c r="V138" s="1"/>
  <c r="U140"/>
  <c r="V140" s="1"/>
  <c r="U72"/>
  <c r="V72" s="1"/>
  <c r="U107"/>
  <c r="V107" s="1"/>
  <c r="U18"/>
  <c r="V18" s="1"/>
  <c r="U20"/>
  <c r="V20" s="1"/>
  <c r="U22"/>
  <c r="V22" s="1"/>
  <c r="U24"/>
  <c r="V24" s="1"/>
  <c r="U26"/>
  <c r="V26" s="1"/>
  <c r="U28"/>
  <c r="V28" s="1"/>
  <c r="U30"/>
  <c r="V30" s="1"/>
  <c r="U33"/>
  <c r="V33" s="1"/>
  <c r="U35"/>
  <c r="V35" s="1"/>
  <c r="U38"/>
  <c r="V38" s="1"/>
  <c r="U40"/>
  <c r="V40" s="1"/>
  <c r="U42"/>
  <c r="V42" s="1"/>
  <c r="U44"/>
  <c r="V44" s="1"/>
  <c r="U46"/>
  <c r="V46" s="1"/>
  <c r="U48"/>
  <c r="V48" s="1"/>
  <c r="U50"/>
  <c r="V50" s="1"/>
  <c r="U52"/>
  <c r="V52" s="1"/>
  <c r="U54"/>
  <c r="V54" s="1"/>
  <c r="U56"/>
  <c r="V56" s="1"/>
  <c r="U58"/>
  <c r="V58" s="1"/>
  <c r="U60"/>
  <c r="V60" s="1"/>
  <c r="U62"/>
  <c r="V62" s="1"/>
  <c r="U64"/>
  <c r="V64" s="1"/>
  <c r="U66"/>
  <c r="V66" s="1"/>
  <c r="U68"/>
  <c r="V68" s="1"/>
  <c r="U70"/>
  <c r="V70" s="1"/>
  <c r="U73"/>
  <c r="V73" s="1"/>
  <c r="U75"/>
  <c r="V75" s="1"/>
  <c r="U77"/>
  <c r="V77" s="1"/>
  <c r="U79"/>
  <c r="V79" s="1"/>
  <c r="U81"/>
  <c r="V81" s="1"/>
  <c r="U83"/>
  <c r="V83" s="1"/>
  <c r="U85"/>
  <c r="V85" s="1"/>
  <c r="U87"/>
  <c r="V87" s="1"/>
  <c r="U89"/>
  <c r="V89" s="1"/>
  <c r="U91"/>
  <c r="V91" s="1"/>
  <c r="U93"/>
  <c r="V93" s="1"/>
  <c r="U95"/>
  <c r="V95" s="1"/>
  <c r="U97"/>
  <c r="V97" s="1"/>
  <c r="U99"/>
  <c r="V99" s="1"/>
  <c r="U101"/>
  <c r="V101" s="1"/>
  <c r="U103"/>
  <c r="V103" s="1"/>
  <c r="U105"/>
  <c r="V105" s="1"/>
  <c r="U108"/>
  <c r="V108" s="1"/>
  <c r="U111"/>
  <c r="V111" s="1"/>
  <c r="U113"/>
  <c r="V113" s="1"/>
  <c r="U115"/>
  <c r="V115" s="1"/>
  <c r="U117"/>
  <c r="V117" s="1"/>
  <c r="U119"/>
  <c r="V119" s="1"/>
  <c r="U122"/>
  <c r="V122" s="1"/>
  <c r="U124"/>
  <c r="V124" s="1"/>
  <c r="U129"/>
  <c r="V129" s="1"/>
  <c r="U130"/>
  <c r="V130" s="1"/>
  <c r="U132"/>
  <c r="V132" s="1"/>
  <c r="U134"/>
  <c r="V134" s="1"/>
  <c r="U136"/>
  <c r="V136" s="1"/>
  <c r="U141"/>
  <c r="V141" s="1"/>
  <c r="U143"/>
  <c r="V143" s="1"/>
  <c r="U145"/>
  <c r="V145" s="1"/>
  <c r="U147"/>
  <c r="V147" s="1"/>
  <c r="U128"/>
  <c r="V128" s="1"/>
  <c r="U32"/>
  <c r="V32" s="1"/>
  <c r="U139"/>
  <c r="V139" s="1"/>
  <c r="U37"/>
  <c r="V37" s="1"/>
  <c r="U17"/>
  <c r="V17" s="1"/>
  <c r="U109"/>
  <c r="V109" s="1"/>
  <c r="K145"/>
  <c r="L145" s="1"/>
  <c r="V13" i="8"/>
  <c r="Q147" i="16" l="1"/>
  <c r="R147" s="1"/>
  <c r="Q143"/>
  <c r="R143" s="1"/>
  <c r="J14" i="7"/>
  <c r="J18"/>
  <c r="J22"/>
  <c r="J26"/>
  <c r="G17" i="16" s="1"/>
  <c r="H17" s="1"/>
  <c r="J30" i="7"/>
  <c r="J34"/>
  <c r="J38"/>
  <c r="J42"/>
  <c r="J46"/>
  <c r="J50"/>
  <c r="J54"/>
  <c r="J58"/>
  <c r="J62"/>
  <c r="J66"/>
  <c r="J70"/>
  <c r="J74"/>
  <c r="J78"/>
  <c r="J82"/>
  <c r="J86"/>
  <c r="J90"/>
  <c r="J94"/>
  <c r="J98"/>
  <c r="J104"/>
  <c r="J110"/>
  <c r="J116"/>
  <c r="J124"/>
  <c r="J134"/>
  <c r="J13"/>
  <c r="J17"/>
  <c r="J21"/>
  <c r="J25"/>
  <c r="J29"/>
  <c r="J33"/>
  <c r="J37"/>
  <c r="J41"/>
  <c r="J45"/>
  <c r="J49"/>
  <c r="J53"/>
  <c r="J57"/>
  <c r="J61"/>
  <c r="J65"/>
  <c r="J69"/>
  <c r="J73"/>
  <c r="J77"/>
  <c r="J81"/>
  <c r="J85"/>
  <c r="J89"/>
  <c r="J93"/>
  <c r="J97"/>
  <c r="J107"/>
  <c r="J111"/>
  <c r="J115"/>
  <c r="J119"/>
  <c r="J122"/>
  <c r="J127"/>
  <c r="J131"/>
  <c r="J135"/>
  <c r="J139"/>
  <c r="J108"/>
  <c r="J118"/>
  <c r="J126"/>
  <c r="J132"/>
  <c r="J140"/>
  <c r="J16"/>
  <c r="J20"/>
  <c r="J24"/>
  <c r="J28"/>
  <c r="J32"/>
  <c r="J36"/>
  <c r="J40"/>
  <c r="J44"/>
  <c r="J48"/>
  <c r="J52"/>
  <c r="J56"/>
  <c r="J60"/>
  <c r="J64"/>
  <c r="J68"/>
  <c r="J72"/>
  <c r="J76"/>
  <c r="J80"/>
  <c r="J84"/>
  <c r="J88"/>
  <c r="J92"/>
  <c r="J96"/>
  <c r="J100"/>
  <c r="J106"/>
  <c r="J114"/>
  <c r="J121"/>
  <c r="J128"/>
  <c r="J138"/>
  <c r="J15"/>
  <c r="J19"/>
  <c r="G25" i="16" s="1"/>
  <c r="H25" s="1"/>
  <c r="J23" i="7"/>
  <c r="J27"/>
  <c r="J31"/>
  <c r="G18" i="16" s="1"/>
  <c r="H18" s="1"/>
  <c r="J35" i="7"/>
  <c r="J39"/>
  <c r="J43"/>
  <c r="J47"/>
  <c r="J51"/>
  <c r="J55"/>
  <c r="J59"/>
  <c r="J63"/>
  <c r="J67"/>
  <c r="J71"/>
  <c r="J75"/>
  <c r="J79"/>
  <c r="J83"/>
  <c r="G89" i="16" s="1"/>
  <c r="H89" s="1"/>
  <c r="J87" i="7"/>
  <c r="J91"/>
  <c r="J95"/>
  <c r="J99"/>
  <c r="J105"/>
  <c r="J109"/>
  <c r="J113"/>
  <c r="J117"/>
  <c r="J120"/>
  <c r="J125"/>
  <c r="J129"/>
  <c r="J133"/>
  <c r="G139" i="16" s="1"/>
  <c r="H139" s="1"/>
  <c r="J137" i="7"/>
  <c r="J141"/>
  <c r="J112"/>
  <c r="J123"/>
  <c r="J130"/>
  <c r="J136"/>
  <c r="K89" i="1"/>
  <c r="K93"/>
  <c r="K97"/>
  <c r="K103"/>
  <c r="K107"/>
  <c r="K111"/>
  <c r="K115"/>
  <c r="K122"/>
  <c r="E129" i="16" s="1"/>
  <c r="F129" s="1"/>
  <c r="K123" i="1"/>
  <c r="K127"/>
  <c r="K131"/>
  <c r="K135"/>
  <c r="K139"/>
  <c r="K100"/>
  <c r="K14"/>
  <c r="K18"/>
  <c r="K22"/>
  <c r="K26"/>
  <c r="K30"/>
  <c r="K34"/>
  <c r="K38"/>
  <c r="K42"/>
  <c r="K46"/>
  <c r="E53" i="16" s="1"/>
  <c r="F53" s="1"/>
  <c r="K50" i="1"/>
  <c r="K54"/>
  <c r="K58"/>
  <c r="K62"/>
  <c r="K66"/>
  <c r="K70"/>
  <c r="K74"/>
  <c r="K78"/>
  <c r="K82"/>
  <c r="K86"/>
  <c r="K90"/>
  <c r="K94"/>
  <c r="K98"/>
  <c r="K104"/>
  <c r="K108"/>
  <c r="E115" i="16" s="1"/>
  <c r="F115" s="1"/>
  <c r="K112" i="1"/>
  <c r="K116"/>
  <c r="K119"/>
  <c r="K124"/>
  <c r="E131" i="16" s="1"/>
  <c r="F131" s="1"/>
  <c r="K128" i="1"/>
  <c r="K132"/>
  <c r="K136"/>
  <c r="K140"/>
  <c r="K87"/>
  <c r="K91"/>
  <c r="K95"/>
  <c r="E102" i="16" s="1"/>
  <c r="F102" s="1"/>
  <c r="K105" i="1"/>
  <c r="K109"/>
  <c r="K113"/>
  <c r="K117"/>
  <c r="K120"/>
  <c r="K125"/>
  <c r="K129"/>
  <c r="K133"/>
  <c r="K137"/>
  <c r="K102"/>
  <c r="K12"/>
  <c r="K16"/>
  <c r="K20"/>
  <c r="K24"/>
  <c r="K28"/>
  <c r="K32"/>
  <c r="K36"/>
  <c r="K40"/>
  <c r="K44"/>
  <c r="K48"/>
  <c r="K52"/>
  <c r="K56"/>
  <c r="K60"/>
  <c r="K64"/>
  <c r="K68"/>
  <c r="E75" i="16" s="1"/>
  <c r="F75" s="1"/>
  <c r="K72" i="1"/>
  <c r="K76"/>
  <c r="K80"/>
  <c r="K84"/>
  <c r="K88"/>
  <c r="K92"/>
  <c r="K96"/>
  <c r="K101"/>
  <c r="E108" i="16" s="1"/>
  <c r="F108" s="1"/>
  <c r="K106" i="1"/>
  <c r="K110"/>
  <c r="E117" i="16" s="1"/>
  <c r="F117" s="1"/>
  <c r="K114" i="1"/>
  <c r="K118"/>
  <c r="K121"/>
  <c r="K126"/>
  <c r="E133" i="16" s="1"/>
  <c r="F133" s="1"/>
  <c r="K130" i="1"/>
  <c r="K134"/>
  <c r="K138"/>
  <c r="V17" i="8"/>
  <c r="X17" s="1"/>
  <c r="I22" i="16" s="1"/>
  <c r="J22" s="1"/>
  <c r="V21" i="8"/>
  <c r="X21" s="1"/>
  <c r="V25"/>
  <c r="X25" s="1"/>
  <c r="I30" i="16" s="1"/>
  <c r="J30" s="1"/>
  <c r="V36" i="8"/>
  <c r="X36" s="1"/>
  <c r="I41" i="16" s="1"/>
  <c r="J41" s="1"/>
  <c r="V40" i="8"/>
  <c r="X40" s="1"/>
  <c r="V44"/>
  <c r="X44" s="1"/>
  <c r="V48"/>
  <c r="X48" s="1"/>
  <c r="V52"/>
  <c r="X52" s="1"/>
  <c r="I57" i="16" s="1"/>
  <c r="J57" s="1"/>
  <c r="V56" i="8"/>
  <c r="X56" s="1"/>
  <c r="V60"/>
  <c r="X60" s="1"/>
  <c r="V70"/>
  <c r="X70" s="1"/>
  <c r="V74"/>
  <c r="X74" s="1"/>
  <c r="I79" i="16" s="1"/>
  <c r="J79" s="1"/>
  <c r="V78" i="8"/>
  <c r="X78" s="1"/>
  <c r="V82"/>
  <c r="X82" s="1"/>
  <c r="V86"/>
  <c r="X86" s="1"/>
  <c r="V90"/>
  <c r="X90" s="1"/>
  <c r="V94"/>
  <c r="X94" s="1"/>
  <c r="V105"/>
  <c r="X105" s="1"/>
  <c r="V109"/>
  <c r="X109" s="1"/>
  <c r="V113"/>
  <c r="X113" s="1"/>
  <c r="I118" i="16" s="1"/>
  <c r="J118" s="1"/>
  <c r="V117" i="8"/>
  <c r="X117" s="1"/>
  <c r="V124"/>
  <c r="X124" s="1"/>
  <c r="V125"/>
  <c r="X125" s="1"/>
  <c r="V129"/>
  <c r="X129" s="1"/>
  <c r="I134" i="16" s="1"/>
  <c r="J134" s="1"/>
  <c r="V133" i="8"/>
  <c r="X133" s="1"/>
  <c r="V137"/>
  <c r="X137" s="1"/>
  <c r="V141"/>
  <c r="X141" s="1"/>
  <c r="V16"/>
  <c r="X16" s="1"/>
  <c r="V20"/>
  <c r="X20" s="1"/>
  <c r="V24"/>
  <c r="X24" s="1"/>
  <c r="V35"/>
  <c r="X35" s="1"/>
  <c r="V39"/>
  <c r="X39" s="1"/>
  <c r="V43"/>
  <c r="X43" s="1"/>
  <c r="I48" i="16" s="1"/>
  <c r="J48" s="1"/>
  <c r="V47" i="8"/>
  <c r="X47" s="1"/>
  <c r="I52" i="16" s="1"/>
  <c r="J52" s="1"/>
  <c r="V51" i="8"/>
  <c r="X51" s="1"/>
  <c r="V55"/>
  <c r="X55" s="1"/>
  <c r="V59"/>
  <c r="X59" s="1"/>
  <c r="V69"/>
  <c r="X69" s="1"/>
  <c r="V73"/>
  <c r="X73" s="1"/>
  <c r="I78" i="16" s="1"/>
  <c r="J78" s="1"/>
  <c r="V77" i="8"/>
  <c r="X77" s="1"/>
  <c r="V81"/>
  <c r="X81" s="1"/>
  <c r="I86" i="16" s="1"/>
  <c r="J86" s="1"/>
  <c r="V85" i="8"/>
  <c r="X85" s="1"/>
  <c r="I90" i="16" s="1"/>
  <c r="J90" s="1"/>
  <c r="V89" i="8"/>
  <c r="X89" s="1"/>
  <c r="V93"/>
  <c r="X93" s="1"/>
  <c r="I98" i="16" s="1"/>
  <c r="J98" s="1"/>
  <c r="V108" i="8"/>
  <c r="X108" s="1"/>
  <c r="I113" i="16" s="1"/>
  <c r="J113" s="1"/>
  <c r="V112" i="8"/>
  <c r="X112" s="1"/>
  <c r="V116"/>
  <c r="X116" s="1"/>
  <c r="V120"/>
  <c r="X120" s="1"/>
  <c r="V123"/>
  <c r="X123" s="1"/>
  <c r="I127" i="16" s="1"/>
  <c r="J127" s="1"/>
  <c r="V128" i="8"/>
  <c r="X128" s="1"/>
  <c r="V132"/>
  <c r="X132" s="1"/>
  <c r="I137" i="16" s="1"/>
  <c r="J137" s="1"/>
  <c r="V136" i="8"/>
  <c r="X136" s="1"/>
  <c r="V140"/>
  <c r="X140" s="1"/>
  <c r="V12"/>
  <c r="X12" s="1"/>
  <c r="I17" i="16" s="1"/>
  <c r="J17" s="1"/>
  <c r="V15" i="8"/>
  <c r="X15" s="1"/>
  <c r="V19"/>
  <c r="X19" s="1"/>
  <c r="V23"/>
  <c r="X23" s="1"/>
  <c r="V38"/>
  <c r="X38" s="1"/>
  <c r="V42"/>
  <c r="X42" s="1"/>
  <c r="V46"/>
  <c r="X46" s="1"/>
  <c r="I51" i="16" s="1"/>
  <c r="J51" s="1"/>
  <c r="V50" i="8"/>
  <c r="X50" s="1"/>
  <c r="I55" i="16" s="1"/>
  <c r="J55" s="1"/>
  <c r="V54" i="8"/>
  <c r="X54" s="1"/>
  <c r="I59" i="16" s="1"/>
  <c r="J59" s="1"/>
  <c r="V58" i="8"/>
  <c r="X58" s="1"/>
  <c r="I63" i="16" s="1"/>
  <c r="J63" s="1"/>
  <c r="V68" i="8"/>
  <c r="X68" s="1"/>
  <c r="V72"/>
  <c r="X72" s="1"/>
  <c r="V76"/>
  <c r="X76" s="1"/>
  <c r="V80"/>
  <c r="X80" s="1"/>
  <c r="I85" i="16" s="1"/>
  <c r="J85" s="1"/>
  <c r="V84" i="8"/>
  <c r="X84" s="1"/>
  <c r="V88"/>
  <c r="X88" s="1"/>
  <c r="I93" i="16" s="1"/>
  <c r="J93" s="1"/>
  <c r="V92" i="8"/>
  <c r="X92" s="1"/>
  <c r="V107"/>
  <c r="X107" s="1"/>
  <c r="V111"/>
  <c r="X111" s="1"/>
  <c r="V115"/>
  <c r="X115" s="1"/>
  <c r="V119"/>
  <c r="X119" s="1"/>
  <c r="I124" i="16" s="1"/>
  <c r="J124" s="1"/>
  <c r="V122" i="8"/>
  <c r="X122" s="1"/>
  <c r="I126" i="16" s="1"/>
  <c r="J126" s="1"/>
  <c r="V127" i="8"/>
  <c r="X127" s="1"/>
  <c r="V131"/>
  <c r="X131" s="1"/>
  <c r="I136" i="16" s="1"/>
  <c r="J136" s="1"/>
  <c r="V135" i="8"/>
  <c r="X135" s="1"/>
  <c r="I140" i="16" s="1"/>
  <c r="J140" s="1"/>
  <c r="V139" i="8"/>
  <c r="X139" s="1"/>
  <c r="V14"/>
  <c r="X14" s="1"/>
  <c r="I19" i="16" s="1"/>
  <c r="J19" s="1"/>
  <c r="V18" i="8"/>
  <c r="X18" s="1"/>
  <c r="I23" i="16" s="1"/>
  <c r="J23" s="1"/>
  <c r="V22" i="8"/>
  <c r="X22" s="1"/>
  <c r="I27" i="16" s="1"/>
  <c r="J27" s="1"/>
  <c r="V26" i="8"/>
  <c r="X26" s="1"/>
  <c r="I31" i="16" s="1"/>
  <c r="J31" s="1"/>
  <c r="V37" i="8"/>
  <c r="X37" s="1"/>
  <c r="I42" i="16" s="1"/>
  <c r="J42" s="1"/>
  <c r="V41" i="8"/>
  <c r="X41" s="1"/>
  <c r="I46" i="16" s="1"/>
  <c r="J46" s="1"/>
  <c r="V45" i="8"/>
  <c r="X45" s="1"/>
  <c r="I50" i="16" s="1"/>
  <c r="J50" s="1"/>
  <c r="V49" i="8"/>
  <c r="X49" s="1"/>
  <c r="I54" i="16" s="1"/>
  <c r="J54" s="1"/>
  <c r="V53" i="8"/>
  <c r="X53" s="1"/>
  <c r="I58" i="16" s="1"/>
  <c r="J58" s="1"/>
  <c r="V57" i="8"/>
  <c r="X57" s="1"/>
  <c r="I62" i="16" s="1"/>
  <c r="J62" s="1"/>
  <c r="V71" i="8"/>
  <c r="X71" s="1"/>
  <c r="I76" i="16" s="1"/>
  <c r="J76" s="1"/>
  <c r="V75" i="8"/>
  <c r="X75" s="1"/>
  <c r="V79"/>
  <c r="X79" s="1"/>
  <c r="I84" i="16" s="1"/>
  <c r="J84" s="1"/>
  <c r="V83" i="8"/>
  <c r="X83" s="1"/>
  <c r="I88" i="16" s="1"/>
  <c r="J88" s="1"/>
  <c r="V87" i="8"/>
  <c r="X87" s="1"/>
  <c r="I92" i="16" s="1"/>
  <c r="J92" s="1"/>
  <c r="V91" i="8"/>
  <c r="X91" s="1"/>
  <c r="I96" i="16" s="1"/>
  <c r="J96" s="1"/>
  <c r="V95" i="8"/>
  <c r="X95" s="1"/>
  <c r="I100" i="16" s="1"/>
  <c r="J100" s="1"/>
  <c r="V106" i="8"/>
  <c r="X106" s="1"/>
  <c r="I111" i="16" s="1"/>
  <c r="J111" s="1"/>
  <c r="V110" i="8"/>
  <c r="X110" s="1"/>
  <c r="I115" i="16" s="1"/>
  <c r="J115" s="1"/>
  <c r="V114" i="8"/>
  <c r="X114" s="1"/>
  <c r="I119" i="16" s="1"/>
  <c r="J119" s="1"/>
  <c r="V118" i="8"/>
  <c r="X118" s="1"/>
  <c r="I123" i="16" s="1"/>
  <c r="J123" s="1"/>
  <c r="V121" i="8"/>
  <c r="X121" s="1"/>
  <c r="I129" i="16" s="1"/>
  <c r="J129" s="1"/>
  <c r="V126" i="8"/>
  <c r="X126" s="1"/>
  <c r="I131" i="16" s="1"/>
  <c r="J131" s="1"/>
  <c r="V130" i="8"/>
  <c r="X130" s="1"/>
  <c r="I135" i="16" s="1"/>
  <c r="J135" s="1"/>
  <c r="V134" i="8"/>
  <c r="X134" s="1"/>
  <c r="I139" i="16" s="1"/>
  <c r="J139" s="1"/>
  <c r="V138" i="8"/>
  <c r="X138" s="1"/>
  <c r="V142"/>
  <c r="X142" s="1"/>
  <c r="I147" i="16" s="1"/>
  <c r="J147" s="1"/>
  <c r="V30" i="8"/>
  <c r="X30" s="1"/>
  <c r="I35" i="16" s="1"/>
  <c r="J35" s="1"/>
  <c r="V65" i="8"/>
  <c r="X65" s="1"/>
  <c r="I70" i="16" s="1"/>
  <c r="J70" s="1"/>
  <c r="V99" i="8"/>
  <c r="X99" s="1"/>
  <c r="I104" i="16" s="1"/>
  <c r="J104" s="1"/>
  <c r="V29" i="8"/>
  <c r="X29" s="1"/>
  <c r="I34" i="16" s="1"/>
  <c r="J34" s="1"/>
  <c r="V64" i="8"/>
  <c r="X64" s="1"/>
  <c r="I69" i="16" s="1"/>
  <c r="J69" s="1"/>
  <c r="V98" i="8"/>
  <c r="X98" s="1"/>
  <c r="I103" i="16" s="1"/>
  <c r="J103" s="1"/>
  <c r="V103" i="8"/>
  <c r="X103" s="1"/>
  <c r="I108" i="16" s="1"/>
  <c r="J108" s="1"/>
  <c r="V28" i="8"/>
  <c r="X28" s="1"/>
  <c r="I33" i="16" s="1"/>
  <c r="J33" s="1"/>
  <c r="V33" i="8"/>
  <c r="X33" s="1"/>
  <c r="I38" i="16" s="1"/>
  <c r="J38" s="1"/>
  <c r="V63" i="8"/>
  <c r="X63" s="1"/>
  <c r="I68" i="16" s="1"/>
  <c r="J68" s="1"/>
  <c r="V97" i="8"/>
  <c r="X97" s="1"/>
  <c r="I102" i="16" s="1"/>
  <c r="J102" s="1"/>
  <c r="V101" i="8"/>
  <c r="X101" s="1"/>
  <c r="I106" i="16" s="1"/>
  <c r="J106" s="1"/>
  <c r="V31" i="8"/>
  <c r="X31" s="1"/>
  <c r="V62"/>
  <c r="X62" s="1"/>
  <c r="I67" i="16" s="1"/>
  <c r="J67" s="1"/>
  <c r="V66" i="8"/>
  <c r="X66" s="1"/>
  <c r="I71" i="16" s="1"/>
  <c r="J71" s="1"/>
  <c r="V100" i="8"/>
  <c r="X100" s="1"/>
  <c r="I105" i="16" s="1"/>
  <c r="J105" s="1"/>
  <c r="X13" i="8"/>
  <c r="I18" i="16" s="1"/>
  <c r="J18" s="1"/>
  <c r="Q60"/>
  <c r="R60" s="1"/>
  <c r="Q63"/>
  <c r="R63" s="1"/>
  <c r="Q18"/>
  <c r="R18" s="1"/>
  <c r="Q23"/>
  <c r="R23" s="1"/>
  <c r="Q27"/>
  <c r="R27" s="1"/>
  <c r="Q31"/>
  <c r="R31" s="1"/>
  <c r="Q35"/>
  <c r="R35" s="1"/>
  <c r="Q44"/>
  <c r="R44" s="1"/>
  <c r="Q48"/>
  <c r="R48" s="1"/>
  <c r="Q52"/>
  <c r="R52" s="1"/>
  <c r="Q57"/>
  <c r="R57" s="1"/>
  <c r="Q67"/>
  <c r="R67" s="1"/>
  <c r="Q71"/>
  <c r="R71" s="1"/>
  <c r="Q75"/>
  <c r="R75" s="1"/>
  <c r="Q79"/>
  <c r="R79" s="1"/>
  <c r="Q83"/>
  <c r="R83" s="1"/>
  <c r="Q87"/>
  <c r="R87" s="1"/>
  <c r="Q91"/>
  <c r="R91" s="1"/>
  <c r="Q96"/>
  <c r="R96" s="1"/>
  <c r="Q100"/>
  <c r="R100" s="1"/>
  <c r="Q104"/>
  <c r="R104" s="1"/>
  <c r="Q110"/>
  <c r="R110" s="1"/>
  <c r="Q114"/>
  <c r="R114" s="1"/>
  <c r="Q118"/>
  <c r="R118" s="1"/>
  <c r="Q122"/>
  <c r="R122" s="1"/>
  <c r="Q129"/>
  <c r="R129" s="1"/>
  <c r="Q130"/>
  <c r="R130" s="1"/>
  <c r="Q134"/>
  <c r="R134" s="1"/>
  <c r="Q138"/>
  <c r="R138" s="1"/>
  <c r="Q142"/>
  <c r="R142" s="1"/>
  <c r="Q146"/>
  <c r="R146" s="1"/>
  <c r="Q22"/>
  <c r="R22" s="1"/>
  <c r="Q107"/>
  <c r="R107" s="1"/>
  <c r="Q62"/>
  <c r="R62" s="1"/>
  <c r="Q40"/>
  <c r="R40" s="1"/>
  <c r="Q19"/>
  <c r="R19" s="1"/>
  <c r="Q24"/>
  <c r="R24" s="1"/>
  <c r="Q28"/>
  <c r="R28" s="1"/>
  <c r="Q32"/>
  <c r="R32" s="1"/>
  <c r="Q36"/>
  <c r="R36" s="1"/>
  <c r="Q41"/>
  <c r="R41" s="1"/>
  <c r="Q45"/>
  <c r="R45" s="1"/>
  <c r="Q49"/>
  <c r="R49" s="1"/>
  <c r="Q53"/>
  <c r="R53" s="1"/>
  <c r="Q58"/>
  <c r="R58" s="1"/>
  <c r="Q68"/>
  <c r="R68" s="1"/>
  <c r="Q72"/>
  <c r="R72" s="1"/>
  <c r="Q76"/>
  <c r="R76" s="1"/>
  <c r="Q80"/>
  <c r="R80" s="1"/>
  <c r="Q86"/>
  <c r="R86" s="1"/>
  <c r="Q93"/>
  <c r="R93" s="1"/>
  <c r="Q101"/>
  <c r="R101" s="1"/>
  <c r="Q111"/>
  <c r="R111" s="1"/>
  <c r="Q119"/>
  <c r="R119" s="1"/>
  <c r="Q126"/>
  <c r="R126" s="1"/>
  <c r="Q135"/>
  <c r="R135" s="1"/>
  <c r="Q82"/>
  <c r="R82" s="1"/>
  <c r="Q95"/>
  <c r="R95" s="1"/>
  <c r="Q103"/>
  <c r="R103" s="1"/>
  <c r="Q113"/>
  <c r="R113" s="1"/>
  <c r="Q121"/>
  <c r="R121" s="1"/>
  <c r="Q128"/>
  <c r="R128" s="1"/>
  <c r="Q137"/>
  <c r="R137" s="1"/>
  <c r="Q109"/>
  <c r="R109" s="1"/>
  <c r="Q61"/>
  <c r="R61" s="1"/>
  <c r="Q55"/>
  <c r="R55" s="1"/>
  <c r="Q20"/>
  <c r="R20" s="1"/>
  <c r="Q25"/>
  <c r="R25" s="1"/>
  <c r="Q29"/>
  <c r="R29" s="1"/>
  <c r="Q33"/>
  <c r="R33" s="1"/>
  <c r="Q37"/>
  <c r="R37" s="1"/>
  <c r="Q42"/>
  <c r="R42" s="1"/>
  <c r="Q46"/>
  <c r="R46" s="1"/>
  <c r="Q50"/>
  <c r="R50" s="1"/>
  <c r="Q54"/>
  <c r="R54" s="1"/>
  <c r="Q65"/>
  <c r="R65" s="1"/>
  <c r="Q69"/>
  <c r="R69" s="1"/>
  <c r="Q73"/>
  <c r="R73" s="1"/>
  <c r="Q77"/>
  <c r="R77" s="1"/>
  <c r="Q81"/>
  <c r="R81" s="1"/>
  <c r="Q85"/>
  <c r="R85" s="1"/>
  <c r="Q89"/>
  <c r="R89" s="1"/>
  <c r="Q94"/>
  <c r="R94" s="1"/>
  <c r="Q98"/>
  <c r="R98" s="1"/>
  <c r="Q102"/>
  <c r="R102" s="1"/>
  <c r="Q106"/>
  <c r="R106" s="1"/>
  <c r="Q112"/>
  <c r="R112" s="1"/>
  <c r="Q116"/>
  <c r="R116" s="1"/>
  <c r="Q120"/>
  <c r="R120" s="1"/>
  <c r="Q124"/>
  <c r="R124" s="1"/>
  <c r="Q127"/>
  <c r="R127" s="1"/>
  <c r="Q132"/>
  <c r="R132" s="1"/>
  <c r="Q136"/>
  <c r="R136" s="1"/>
  <c r="Q140"/>
  <c r="R140" s="1"/>
  <c r="Q144"/>
  <c r="R144" s="1"/>
  <c r="Q92"/>
  <c r="R92" s="1"/>
  <c r="Q59"/>
  <c r="R59" s="1"/>
  <c r="Q64"/>
  <c r="R64" s="1"/>
  <c r="Q17"/>
  <c r="R17" s="1"/>
  <c r="Q21"/>
  <c r="R21" s="1"/>
  <c r="Q26"/>
  <c r="R26" s="1"/>
  <c r="Q30"/>
  <c r="R30" s="1"/>
  <c r="Q34"/>
  <c r="R34" s="1"/>
  <c r="Q38"/>
  <c r="R38" s="1"/>
  <c r="Q43"/>
  <c r="R43" s="1"/>
  <c r="Q47"/>
  <c r="R47" s="1"/>
  <c r="Q51"/>
  <c r="R51" s="1"/>
  <c r="Q56"/>
  <c r="R56" s="1"/>
  <c r="Q66"/>
  <c r="R66" s="1"/>
  <c r="Q70"/>
  <c r="R70" s="1"/>
  <c r="Q74"/>
  <c r="R74" s="1"/>
  <c r="Q78"/>
  <c r="R78" s="1"/>
  <c r="Q84"/>
  <c r="R84" s="1"/>
  <c r="Q88"/>
  <c r="R88" s="1"/>
  <c r="Q97"/>
  <c r="R97" s="1"/>
  <c r="Q105"/>
  <c r="R105" s="1"/>
  <c r="Q115"/>
  <c r="R115" s="1"/>
  <c r="Q123"/>
  <c r="R123" s="1"/>
  <c r="Q131"/>
  <c r="R131" s="1"/>
  <c r="Q139"/>
  <c r="R139" s="1"/>
  <c r="Q90"/>
  <c r="R90" s="1"/>
  <c r="Q99"/>
  <c r="R99" s="1"/>
  <c r="Q108"/>
  <c r="R108" s="1"/>
  <c r="Q117"/>
  <c r="R117" s="1"/>
  <c r="Q125"/>
  <c r="R125" s="1"/>
  <c r="Q133"/>
  <c r="R133" s="1"/>
  <c r="Q141"/>
  <c r="R141" s="1"/>
  <c r="K109"/>
  <c r="L109" s="1"/>
  <c r="K19"/>
  <c r="L19" s="1"/>
  <c r="K23"/>
  <c r="L23" s="1"/>
  <c r="K27"/>
  <c r="L27" s="1"/>
  <c r="K31"/>
  <c r="L31" s="1"/>
  <c r="K35"/>
  <c r="L35" s="1"/>
  <c r="K39"/>
  <c r="L39" s="1"/>
  <c r="K43"/>
  <c r="L43" s="1"/>
  <c r="K47"/>
  <c r="L47" s="1"/>
  <c r="K51"/>
  <c r="L51" s="1"/>
  <c r="K55"/>
  <c r="L55" s="1"/>
  <c r="K61"/>
  <c r="L61" s="1"/>
  <c r="K65"/>
  <c r="L65" s="1"/>
  <c r="K71"/>
  <c r="L71" s="1"/>
  <c r="K79"/>
  <c r="L79" s="1"/>
  <c r="K87"/>
  <c r="L87" s="1"/>
  <c r="K95"/>
  <c r="L95" s="1"/>
  <c r="K105"/>
  <c r="L105" s="1"/>
  <c r="K115"/>
  <c r="L115" s="1"/>
  <c r="K123"/>
  <c r="L123" s="1"/>
  <c r="K131"/>
  <c r="L131" s="1"/>
  <c r="K139"/>
  <c r="L139" s="1"/>
  <c r="K18"/>
  <c r="L18" s="1"/>
  <c r="K22"/>
  <c r="L22" s="1"/>
  <c r="K26"/>
  <c r="L26" s="1"/>
  <c r="K30"/>
  <c r="L30" s="1"/>
  <c r="K34"/>
  <c r="L34" s="1"/>
  <c r="K38"/>
  <c r="L38" s="1"/>
  <c r="K42"/>
  <c r="L42" s="1"/>
  <c r="K46"/>
  <c r="L46" s="1"/>
  <c r="K50"/>
  <c r="L50" s="1"/>
  <c r="K54"/>
  <c r="L54" s="1"/>
  <c r="K58"/>
  <c r="L58" s="1"/>
  <c r="K62"/>
  <c r="L62" s="1"/>
  <c r="K66"/>
  <c r="L66" s="1"/>
  <c r="K70"/>
  <c r="L70" s="1"/>
  <c r="K74"/>
  <c r="L74" s="1"/>
  <c r="K78"/>
  <c r="L78" s="1"/>
  <c r="K82"/>
  <c r="L82" s="1"/>
  <c r="K86"/>
  <c r="L86" s="1"/>
  <c r="K90"/>
  <c r="L90" s="1"/>
  <c r="K94"/>
  <c r="L94" s="1"/>
  <c r="K98"/>
  <c r="L98" s="1"/>
  <c r="K102"/>
  <c r="L102" s="1"/>
  <c r="K106"/>
  <c r="L106" s="1"/>
  <c r="K112"/>
  <c r="L112" s="1"/>
  <c r="K116"/>
  <c r="L116" s="1"/>
  <c r="K120"/>
  <c r="L120" s="1"/>
  <c r="K124"/>
  <c r="L124" s="1"/>
  <c r="K127"/>
  <c r="L127" s="1"/>
  <c r="K132"/>
  <c r="L132" s="1"/>
  <c r="K136"/>
  <c r="L136" s="1"/>
  <c r="K140"/>
  <c r="L140" s="1"/>
  <c r="K144"/>
  <c r="L144" s="1"/>
  <c r="K17"/>
  <c r="L17" s="1"/>
  <c r="K69"/>
  <c r="L69" s="1"/>
  <c r="K77"/>
  <c r="L77" s="1"/>
  <c r="K85"/>
  <c r="L85" s="1"/>
  <c r="K93"/>
  <c r="L93" s="1"/>
  <c r="K101"/>
  <c r="K108"/>
  <c r="L108" s="1"/>
  <c r="K117"/>
  <c r="L117" s="1"/>
  <c r="K125"/>
  <c r="L125" s="1"/>
  <c r="K133"/>
  <c r="L133" s="1"/>
  <c r="K141"/>
  <c r="L141" s="1"/>
  <c r="K147"/>
  <c r="L147" s="1"/>
  <c r="K107"/>
  <c r="L107" s="1"/>
  <c r="K21"/>
  <c r="L21" s="1"/>
  <c r="K25"/>
  <c r="L25" s="1"/>
  <c r="K29"/>
  <c r="L29" s="1"/>
  <c r="K33"/>
  <c r="L33" s="1"/>
  <c r="K37"/>
  <c r="L37" s="1"/>
  <c r="K41"/>
  <c r="L41" s="1"/>
  <c r="K45"/>
  <c r="L45" s="1"/>
  <c r="K49"/>
  <c r="L49" s="1"/>
  <c r="K53"/>
  <c r="L53" s="1"/>
  <c r="K57"/>
  <c r="L57" s="1"/>
  <c r="K63"/>
  <c r="L63" s="1"/>
  <c r="K67"/>
  <c r="L67" s="1"/>
  <c r="K75"/>
  <c r="L75" s="1"/>
  <c r="K83"/>
  <c r="L83" s="1"/>
  <c r="K91"/>
  <c r="L91" s="1"/>
  <c r="K99"/>
  <c r="L99" s="1"/>
  <c r="K111"/>
  <c r="L111" s="1"/>
  <c r="K119"/>
  <c r="L119" s="1"/>
  <c r="K126"/>
  <c r="L126" s="1"/>
  <c r="K135"/>
  <c r="L135" s="1"/>
  <c r="K143"/>
  <c r="L143" s="1"/>
  <c r="K20"/>
  <c r="L20" s="1"/>
  <c r="K24"/>
  <c r="L24" s="1"/>
  <c r="K28"/>
  <c r="L28" s="1"/>
  <c r="K32"/>
  <c r="L32" s="1"/>
  <c r="K36"/>
  <c r="L36" s="1"/>
  <c r="K40"/>
  <c r="L40" s="1"/>
  <c r="K44"/>
  <c r="L44" s="1"/>
  <c r="K48"/>
  <c r="L48" s="1"/>
  <c r="K52"/>
  <c r="L52" s="1"/>
  <c r="K56"/>
  <c r="L56" s="1"/>
  <c r="K60"/>
  <c r="L60" s="1"/>
  <c r="K64"/>
  <c r="L64" s="1"/>
  <c r="K68"/>
  <c r="L68" s="1"/>
  <c r="K72"/>
  <c r="L72" s="1"/>
  <c r="K76"/>
  <c r="L76" s="1"/>
  <c r="K80"/>
  <c r="L80" s="1"/>
  <c r="K84"/>
  <c r="L84" s="1"/>
  <c r="K88"/>
  <c r="L88" s="1"/>
  <c r="K92"/>
  <c r="L92" s="1"/>
  <c r="K96"/>
  <c r="L96" s="1"/>
  <c r="K100"/>
  <c r="L100" s="1"/>
  <c r="K104"/>
  <c r="L104" s="1"/>
  <c r="K110"/>
  <c r="L110" s="1"/>
  <c r="K114"/>
  <c r="L114" s="1"/>
  <c r="K118"/>
  <c r="L118" s="1"/>
  <c r="K122"/>
  <c r="L122" s="1"/>
  <c r="K129"/>
  <c r="L129" s="1"/>
  <c r="K130"/>
  <c r="L130" s="1"/>
  <c r="K134"/>
  <c r="L134" s="1"/>
  <c r="K138"/>
  <c r="L138" s="1"/>
  <c r="K142"/>
  <c r="L142" s="1"/>
  <c r="K146"/>
  <c r="L146" s="1"/>
  <c r="K59"/>
  <c r="L59" s="1"/>
  <c r="K73"/>
  <c r="L73" s="1"/>
  <c r="K81"/>
  <c r="L81" s="1"/>
  <c r="K89"/>
  <c r="L89" s="1"/>
  <c r="K97"/>
  <c r="L97" s="1"/>
  <c r="K103"/>
  <c r="L103" s="1"/>
  <c r="K113"/>
  <c r="L113" s="1"/>
  <c r="K121"/>
  <c r="L121" s="1"/>
  <c r="K128"/>
  <c r="L128" s="1"/>
  <c r="K137"/>
  <c r="L137" s="1"/>
  <c r="G73"/>
  <c r="H73" s="1"/>
  <c r="G105"/>
  <c r="H105" s="1"/>
  <c r="G57"/>
  <c r="H57" s="1"/>
  <c r="E39"/>
  <c r="F39" s="1"/>
  <c r="E55"/>
  <c r="F55" s="1"/>
  <c r="E103"/>
  <c r="F103" s="1"/>
  <c r="E123"/>
  <c r="F123" s="1"/>
  <c r="E139"/>
  <c r="F139" s="1"/>
  <c r="E28"/>
  <c r="F28" s="1"/>
  <c r="E36"/>
  <c r="F36" s="1"/>
  <c r="E64"/>
  <c r="F64" s="1"/>
  <c r="E68"/>
  <c r="F68" s="1"/>
  <c r="E72"/>
  <c r="F72" s="1"/>
  <c r="E84"/>
  <c r="F84" s="1"/>
  <c r="E92"/>
  <c r="F92" s="1"/>
  <c r="E100"/>
  <c r="F100" s="1"/>
  <c r="E124"/>
  <c r="F124" s="1"/>
  <c r="E140"/>
  <c r="F140" s="1"/>
  <c r="E29"/>
  <c r="F29" s="1"/>
  <c r="E37"/>
  <c r="F37" s="1"/>
  <c r="E57"/>
  <c r="F57" s="1"/>
  <c r="E77"/>
  <c r="F77" s="1"/>
  <c r="E81"/>
  <c r="F81" s="1"/>
  <c r="E85"/>
  <c r="F85" s="1"/>
  <c r="E97"/>
  <c r="F97" s="1"/>
  <c r="E125"/>
  <c r="F125" s="1"/>
  <c r="E141"/>
  <c r="F141" s="1"/>
  <c r="E18"/>
  <c r="F18" s="1"/>
  <c r="E22"/>
  <c r="F22" s="1"/>
  <c r="E30"/>
  <c r="F30" s="1"/>
  <c r="E38"/>
  <c r="F38" s="1"/>
  <c r="E42"/>
  <c r="F42" s="1"/>
  <c r="E54"/>
  <c r="F54" s="1"/>
  <c r="E62"/>
  <c r="F62" s="1"/>
  <c r="E70"/>
  <c r="F70" s="1"/>
  <c r="E78"/>
  <c r="F78" s="1"/>
  <c r="E82"/>
  <c r="F82" s="1"/>
  <c r="E86"/>
  <c r="F86" s="1"/>
  <c r="E90"/>
  <c r="F90" s="1"/>
  <c r="E94"/>
  <c r="F94" s="1"/>
  <c r="E106"/>
  <c r="F106" s="1"/>
  <c r="E118"/>
  <c r="F118" s="1"/>
  <c r="E134"/>
  <c r="F134" s="1"/>
  <c r="E147"/>
  <c r="F147" s="1"/>
  <c r="E146"/>
  <c r="F146" s="1"/>
  <c r="G100"/>
  <c r="H100" s="1"/>
  <c r="G33"/>
  <c r="H33" s="1"/>
  <c r="G109"/>
  <c r="H109" s="1"/>
  <c r="G48"/>
  <c r="H48" s="1"/>
  <c r="G80"/>
  <c r="H80" s="1"/>
  <c r="G40"/>
  <c r="H40" s="1"/>
  <c r="G72"/>
  <c r="H72" s="1"/>
  <c r="G104"/>
  <c r="H104" s="1"/>
  <c r="G43"/>
  <c r="H43" s="1"/>
  <c r="G63"/>
  <c r="H63" s="1"/>
  <c r="G79"/>
  <c r="H79" s="1"/>
  <c r="G95"/>
  <c r="H95" s="1"/>
  <c r="G113"/>
  <c r="H113" s="1"/>
  <c r="G128"/>
  <c r="H128" s="1"/>
  <c r="G145"/>
  <c r="H145" s="1"/>
  <c r="G51"/>
  <c r="H51" s="1"/>
  <c r="G115"/>
  <c r="H115" s="1"/>
  <c r="G107"/>
  <c r="H107" s="1"/>
  <c r="G59"/>
  <c r="H59" s="1"/>
  <c r="G75"/>
  <c r="H75" s="1"/>
  <c r="G91"/>
  <c r="H91" s="1"/>
  <c r="G108"/>
  <c r="H108" s="1"/>
  <c r="G126"/>
  <c r="H126" s="1"/>
  <c r="G141"/>
  <c r="H141" s="1"/>
  <c r="G37"/>
  <c r="H37" s="1"/>
  <c r="G97"/>
  <c r="H97" s="1"/>
  <c r="G24"/>
  <c r="H24" s="1"/>
  <c r="G32"/>
  <c r="H32" s="1"/>
  <c r="G64"/>
  <c r="H64" s="1"/>
  <c r="G96"/>
  <c r="H96" s="1"/>
  <c r="G56"/>
  <c r="H56" s="1"/>
  <c r="G88"/>
  <c r="H88" s="1"/>
  <c r="G147"/>
  <c r="H147" s="1"/>
  <c r="G55"/>
  <c r="H55" s="1"/>
  <c r="G71"/>
  <c r="H71" s="1"/>
  <c r="G87"/>
  <c r="H87" s="1"/>
  <c r="G103"/>
  <c r="H103" s="1"/>
  <c r="G123"/>
  <c r="H123" s="1"/>
  <c r="G137"/>
  <c r="H137" s="1"/>
  <c r="G29"/>
  <c r="H29" s="1"/>
  <c r="G81"/>
  <c r="H81" s="1"/>
  <c r="G39"/>
  <c r="H39" s="1"/>
  <c r="G49"/>
  <c r="H49" s="1"/>
  <c r="G67"/>
  <c r="H67" s="1"/>
  <c r="G83"/>
  <c r="H83" s="1"/>
  <c r="G99"/>
  <c r="H99" s="1"/>
  <c r="G119"/>
  <c r="H119" s="1"/>
  <c r="G133"/>
  <c r="H133" s="1"/>
  <c r="G21"/>
  <c r="H21" s="1"/>
  <c r="G65"/>
  <c r="H65" s="1"/>
  <c r="G131"/>
  <c r="H131" s="1"/>
  <c r="G27"/>
  <c r="H27" s="1"/>
  <c r="G41"/>
  <c r="H41" s="1"/>
  <c r="G70"/>
  <c r="H70" s="1"/>
  <c r="G102"/>
  <c r="H102" s="1"/>
  <c r="G125"/>
  <c r="H125" s="1"/>
  <c r="G23"/>
  <c r="H23" s="1"/>
  <c r="G42"/>
  <c r="H42" s="1"/>
  <c r="G58"/>
  <c r="H58" s="1"/>
  <c r="G74"/>
  <c r="H74" s="1"/>
  <c r="G90"/>
  <c r="H90" s="1"/>
  <c r="G106"/>
  <c r="H106" s="1"/>
  <c r="G116"/>
  <c r="H116" s="1"/>
  <c r="G140"/>
  <c r="H140" s="1"/>
  <c r="G92"/>
  <c r="H92" s="1"/>
  <c r="G76"/>
  <c r="H76" s="1"/>
  <c r="G60"/>
  <c r="H60" s="1"/>
  <c r="G44"/>
  <c r="H44" s="1"/>
  <c r="G28"/>
  <c r="H28" s="1"/>
  <c r="G121"/>
  <c r="H121" s="1"/>
  <c r="G114"/>
  <c r="H114" s="1"/>
  <c r="G22"/>
  <c r="H22" s="1"/>
  <c r="G30"/>
  <c r="H30" s="1"/>
  <c r="G38"/>
  <c r="H38" s="1"/>
  <c r="G46"/>
  <c r="H46" s="1"/>
  <c r="G62"/>
  <c r="H62" s="1"/>
  <c r="G78"/>
  <c r="H78" s="1"/>
  <c r="G94"/>
  <c r="H94" s="1"/>
  <c r="G112"/>
  <c r="H112" s="1"/>
  <c r="G120"/>
  <c r="H120" s="1"/>
  <c r="G127"/>
  <c r="H127" s="1"/>
  <c r="G144"/>
  <c r="H144" s="1"/>
  <c r="G26"/>
  <c r="H26" s="1"/>
  <c r="G34"/>
  <c r="H34" s="1"/>
  <c r="G47"/>
  <c r="H47" s="1"/>
  <c r="G53"/>
  <c r="H53" s="1"/>
  <c r="G61"/>
  <c r="H61" s="1"/>
  <c r="G69"/>
  <c r="H69" s="1"/>
  <c r="G77"/>
  <c r="H77" s="1"/>
  <c r="G85"/>
  <c r="H85" s="1"/>
  <c r="G93"/>
  <c r="H93" s="1"/>
  <c r="G111"/>
  <c r="H111" s="1"/>
  <c r="G124"/>
  <c r="H124" s="1"/>
  <c r="G135"/>
  <c r="H135" s="1"/>
  <c r="G143"/>
  <c r="H143" s="1"/>
  <c r="G84"/>
  <c r="H84" s="1"/>
  <c r="G68"/>
  <c r="H68" s="1"/>
  <c r="G52"/>
  <c r="H52" s="1"/>
  <c r="G36"/>
  <c r="H36" s="1"/>
  <c r="G20"/>
  <c r="H20" s="1"/>
  <c r="G45"/>
  <c r="H45" s="1"/>
  <c r="G110"/>
  <c r="H110" s="1"/>
  <c r="G118"/>
  <c r="H118" s="1"/>
  <c r="G129"/>
  <c r="H129" s="1"/>
  <c r="G134"/>
  <c r="H134" s="1"/>
  <c r="G142"/>
  <c r="H142" s="1"/>
  <c r="G19"/>
  <c r="H19" s="1"/>
  <c r="G35"/>
  <c r="H35" s="1"/>
  <c r="G54"/>
  <c r="H54" s="1"/>
  <c r="G86"/>
  <c r="H86" s="1"/>
  <c r="G117"/>
  <c r="H117" s="1"/>
  <c r="G136"/>
  <c r="H136" s="1"/>
  <c r="G31"/>
  <c r="H31" s="1"/>
  <c r="G50"/>
  <c r="H50" s="1"/>
  <c r="G66"/>
  <c r="H66" s="1"/>
  <c r="G82"/>
  <c r="H82" s="1"/>
  <c r="G98"/>
  <c r="H98" s="1"/>
  <c r="G132"/>
  <c r="H132" s="1"/>
  <c r="G122"/>
  <c r="H122" s="1"/>
  <c r="G130"/>
  <c r="H130" s="1"/>
  <c r="G138"/>
  <c r="H138" s="1"/>
  <c r="G146"/>
  <c r="H146" s="1"/>
  <c r="E95" l="1"/>
  <c r="F95" s="1"/>
  <c r="E132"/>
  <c r="F132" s="1"/>
  <c r="C18"/>
  <c r="I143"/>
  <c r="J143" s="1"/>
  <c r="I101"/>
  <c r="J101" s="1"/>
  <c r="I36"/>
  <c r="J36" s="1"/>
  <c r="I80"/>
  <c r="J80" s="1"/>
  <c r="I144"/>
  <c r="J144" s="1"/>
  <c r="I120"/>
  <c r="J120" s="1"/>
  <c r="I112"/>
  <c r="J112" s="1"/>
  <c r="I77"/>
  <c r="J77" s="1"/>
  <c r="C77" s="1"/>
  <c r="I47"/>
  <c r="J47" s="1"/>
  <c r="I28"/>
  <c r="J28" s="1"/>
  <c r="I20"/>
  <c r="J20" s="1"/>
  <c r="I145"/>
  <c r="J145" s="1"/>
  <c r="I121"/>
  <c r="J121" s="1"/>
  <c r="I94"/>
  <c r="J94" s="1"/>
  <c r="C94" s="1"/>
  <c r="I64"/>
  <c r="J64" s="1"/>
  <c r="I56"/>
  <c r="J56" s="1"/>
  <c r="I40"/>
  <c r="J40" s="1"/>
  <c r="I25"/>
  <c r="J25" s="1"/>
  <c r="I146"/>
  <c r="J146" s="1"/>
  <c r="I138"/>
  <c r="J138" s="1"/>
  <c r="I130"/>
  <c r="J130" s="1"/>
  <c r="I122"/>
  <c r="J122" s="1"/>
  <c r="I114"/>
  <c r="J114" s="1"/>
  <c r="I99"/>
  <c r="J99" s="1"/>
  <c r="I91"/>
  <c r="J91" s="1"/>
  <c r="I83"/>
  <c r="J83" s="1"/>
  <c r="I75"/>
  <c r="J75" s="1"/>
  <c r="C75" s="1"/>
  <c r="I61"/>
  <c r="J61" s="1"/>
  <c r="I53"/>
  <c r="J53" s="1"/>
  <c r="I45"/>
  <c r="J45" s="1"/>
  <c r="I132"/>
  <c r="J132" s="1"/>
  <c r="I116"/>
  <c r="J116" s="1"/>
  <c r="I97"/>
  <c r="J97" s="1"/>
  <c r="C97" s="1"/>
  <c r="I89"/>
  <c r="J89" s="1"/>
  <c r="I81"/>
  <c r="J81" s="1"/>
  <c r="I73"/>
  <c r="J73" s="1"/>
  <c r="I43"/>
  <c r="J43" s="1"/>
  <c r="I24"/>
  <c r="J24" s="1"/>
  <c r="I141"/>
  <c r="J141" s="1"/>
  <c r="C141" s="1"/>
  <c r="I133"/>
  <c r="J133" s="1"/>
  <c r="C133" s="1"/>
  <c r="I125"/>
  <c r="J125" s="1"/>
  <c r="C125" s="1"/>
  <c r="I117"/>
  <c r="J117" s="1"/>
  <c r="I82"/>
  <c r="J82" s="1"/>
  <c r="C82" s="1"/>
  <c r="I74"/>
  <c r="J74" s="1"/>
  <c r="I60"/>
  <c r="J60" s="1"/>
  <c r="I44"/>
  <c r="J44" s="1"/>
  <c r="I29"/>
  <c r="J29" s="1"/>
  <c r="C29" s="1"/>
  <c r="I21"/>
  <c r="J21" s="1"/>
  <c r="I142"/>
  <c r="J142" s="1"/>
  <c r="I128"/>
  <c r="J128" s="1"/>
  <c r="I110"/>
  <c r="J110" s="1"/>
  <c r="I95"/>
  <c r="J95" s="1"/>
  <c r="I87"/>
  <c r="J87" s="1"/>
  <c r="I65"/>
  <c r="J65" s="1"/>
  <c r="I49"/>
  <c r="J49" s="1"/>
  <c r="I26"/>
  <c r="J26" s="1"/>
  <c r="G101"/>
  <c r="H101" s="1"/>
  <c r="E128"/>
  <c r="F128" s="1"/>
  <c r="C128" s="1"/>
  <c r="E71"/>
  <c r="F71" s="1"/>
  <c r="E47"/>
  <c r="F47" s="1"/>
  <c r="E101"/>
  <c r="F101" s="1"/>
  <c r="E93"/>
  <c r="F93" s="1"/>
  <c r="E69"/>
  <c r="F69" s="1"/>
  <c r="C69" s="1"/>
  <c r="E122"/>
  <c r="F122" s="1"/>
  <c r="E142"/>
  <c r="F142" s="1"/>
  <c r="C142" s="1"/>
  <c r="E110"/>
  <c r="F110" s="1"/>
  <c r="C139"/>
  <c r="C57"/>
  <c r="C146"/>
  <c r="C129"/>
  <c r="C118"/>
  <c r="C106"/>
  <c r="C86"/>
  <c r="C78"/>
  <c r="C62"/>
  <c r="C42"/>
  <c r="C30"/>
  <c r="C85"/>
  <c r="C37"/>
  <c r="C140"/>
  <c r="C124"/>
  <c r="C100"/>
  <c r="C84"/>
  <c r="C68"/>
  <c r="C36"/>
  <c r="C123"/>
  <c r="C103"/>
  <c r="C55"/>
  <c r="C39"/>
  <c r="C147"/>
  <c r="C134"/>
  <c r="C122"/>
  <c r="C102"/>
  <c r="C90"/>
  <c r="C70"/>
  <c r="C54"/>
  <c r="C38"/>
  <c r="C22"/>
  <c r="C117"/>
  <c r="C93"/>
  <c r="C81"/>
  <c r="C53"/>
  <c r="C132"/>
  <c r="C108"/>
  <c r="C92"/>
  <c r="C72"/>
  <c r="C64"/>
  <c r="C28"/>
  <c r="C131"/>
  <c r="C115"/>
  <c r="C95"/>
  <c r="C71"/>
  <c r="C47"/>
  <c r="L101"/>
  <c r="C101" s="1"/>
  <c r="E46"/>
  <c r="E109"/>
  <c r="E61"/>
  <c r="E45"/>
  <c r="E21"/>
  <c r="E116"/>
  <c r="E76"/>
  <c r="F76" s="1"/>
  <c r="C76" s="1"/>
  <c r="E60"/>
  <c r="E52"/>
  <c r="F52" s="1"/>
  <c r="C52" s="1"/>
  <c r="E44"/>
  <c r="E20"/>
  <c r="E87"/>
  <c r="E79"/>
  <c r="E63"/>
  <c r="E31"/>
  <c r="E145"/>
  <c r="E17"/>
  <c r="E138"/>
  <c r="E130"/>
  <c r="E114"/>
  <c r="E98"/>
  <c r="F98" s="1"/>
  <c r="C98" s="1"/>
  <c r="E74"/>
  <c r="E66"/>
  <c r="E58"/>
  <c r="E50"/>
  <c r="E34"/>
  <c r="E26"/>
  <c r="E137"/>
  <c r="E121"/>
  <c r="E113"/>
  <c r="E105"/>
  <c r="E89"/>
  <c r="E73"/>
  <c r="F73" s="1"/>
  <c r="C73" s="1"/>
  <c r="E65"/>
  <c r="E49"/>
  <c r="E41"/>
  <c r="E33"/>
  <c r="E25"/>
  <c r="E144"/>
  <c r="E136"/>
  <c r="E127"/>
  <c r="E120"/>
  <c r="E112"/>
  <c r="F112" s="1"/>
  <c r="C112" s="1"/>
  <c r="E104"/>
  <c r="E96"/>
  <c r="E88"/>
  <c r="E80"/>
  <c r="E56"/>
  <c r="E48"/>
  <c r="E40"/>
  <c r="E32"/>
  <c r="E24"/>
  <c r="E143"/>
  <c r="E135"/>
  <c r="E126"/>
  <c r="E119"/>
  <c r="E111"/>
  <c r="E99"/>
  <c r="E91"/>
  <c r="E83"/>
  <c r="E67"/>
  <c r="E59"/>
  <c r="E51"/>
  <c r="E43"/>
  <c r="E35"/>
  <c r="F35" s="1"/>
  <c r="C35" s="1"/>
  <c r="E27"/>
  <c r="E19"/>
  <c r="F19" s="1"/>
  <c r="C19" s="1"/>
  <c r="E107"/>
  <c r="E23"/>
  <c r="C110" l="1"/>
  <c r="F23"/>
  <c r="F51"/>
  <c r="F67"/>
  <c r="F91"/>
  <c r="F111"/>
  <c r="F126"/>
  <c r="F143"/>
  <c r="F32"/>
  <c r="F48"/>
  <c r="F80"/>
  <c r="F96"/>
  <c r="F127"/>
  <c r="F144"/>
  <c r="F33"/>
  <c r="F49"/>
  <c r="F105"/>
  <c r="F121"/>
  <c r="F26"/>
  <c r="F50"/>
  <c r="F66"/>
  <c r="F130"/>
  <c r="F17"/>
  <c r="C17" s="1"/>
  <c r="F31"/>
  <c r="F79"/>
  <c r="F20"/>
  <c r="F21"/>
  <c r="F61"/>
  <c r="F46"/>
  <c r="F107"/>
  <c r="F27"/>
  <c r="F43"/>
  <c r="F59"/>
  <c r="F83"/>
  <c r="F99"/>
  <c r="F119"/>
  <c r="F135"/>
  <c r="F24"/>
  <c r="F40"/>
  <c r="F56"/>
  <c r="F88"/>
  <c r="F104"/>
  <c r="F120"/>
  <c r="F136"/>
  <c r="F25"/>
  <c r="F41"/>
  <c r="F65"/>
  <c r="F89"/>
  <c r="F113"/>
  <c r="F137"/>
  <c r="F34"/>
  <c r="F58"/>
  <c r="F74"/>
  <c r="F114"/>
  <c r="F138"/>
  <c r="F145"/>
  <c r="F63"/>
  <c r="F87"/>
  <c r="F44"/>
  <c r="F60"/>
  <c r="F116"/>
  <c r="F45"/>
  <c r="F109"/>
  <c r="C45" l="1"/>
  <c r="C60"/>
  <c r="C87"/>
  <c r="C145"/>
  <c r="C114"/>
  <c r="C58"/>
  <c r="C137"/>
  <c r="C89"/>
  <c r="C41"/>
  <c r="C136"/>
  <c r="C104"/>
  <c r="C56"/>
  <c r="C24"/>
  <c r="C119"/>
  <c r="C83"/>
  <c r="C43"/>
  <c r="C107"/>
  <c r="C61"/>
  <c r="C20"/>
  <c r="C31"/>
  <c r="C130"/>
  <c r="C50"/>
  <c r="C121"/>
  <c r="C49"/>
  <c r="C144"/>
  <c r="C96"/>
  <c r="C48"/>
  <c r="C143"/>
  <c r="C111"/>
  <c r="C67"/>
  <c r="C23"/>
  <c r="C109"/>
  <c r="C116"/>
  <c r="C44"/>
  <c r="C63"/>
  <c r="C138"/>
  <c r="C74"/>
  <c r="C34"/>
  <c r="C113"/>
  <c r="C65"/>
  <c r="C25"/>
  <c r="C120"/>
  <c r="C88"/>
  <c r="C40"/>
  <c r="C135"/>
  <c r="C99"/>
  <c r="C59"/>
  <c r="C27"/>
  <c r="C46"/>
  <c r="C21"/>
  <c r="C79"/>
  <c r="C66"/>
  <c r="C26"/>
  <c r="C105"/>
  <c r="C33"/>
  <c r="C127"/>
  <c r="C80"/>
  <c r="C32"/>
  <c r="C126"/>
  <c r="C91"/>
  <c r="C51"/>
  <c r="D91" l="1"/>
  <c r="D48"/>
  <c r="D105"/>
  <c r="D111"/>
  <c r="D126"/>
  <c r="D80"/>
  <c r="D33"/>
  <c r="D26"/>
  <c r="D79"/>
  <c r="D46"/>
  <c r="D59"/>
  <c r="D135"/>
  <c r="D88"/>
  <c r="D25"/>
  <c r="D113"/>
  <c r="D74"/>
  <c r="D63"/>
  <c r="D116"/>
  <c r="D127"/>
  <c r="D66"/>
  <c r="D27"/>
  <c r="D99"/>
  <c r="D40"/>
  <c r="D120"/>
  <c r="D65"/>
  <c r="D34"/>
  <c r="D138"/>
  <c r="D44"/>
  <c r="D109"/>
  <c r="D45"/>
  <c r="D17"/>
  <c r="D51"/>
  <c r="D32"/>
  <c r="D21"/>
  <c r="D132"/>
  <c r="D144"/>
  <c r="D52"/>
  <c r="D85"/>
  <c r="D23"/>
  <c r="D67"/>
  <c r="D55"/>
  <c r="D36"/>
  <c r="D68"/>
  <c r="D100"/>
  <c r="D37"/>
  <c r="D69"/>
  <c r="D101"/>
  <c r="D133"/>
  <c r="D38"/>
  <c r="D70"/>
  <c r="D102"/>
  <c r="D134"/>
  <c r="D75"/>
  <c r="D81"/>
  <c r="D18"/>
  <c r="D106"/>
  <c r="D139"/>
  <c r="D71"/>
  <c r="D47"/>
  <c r="D115"/>
  <c r="D28"/>
  <c r="D92"/>
  <c r="D124"/>
  <c r="D29"/>
  <c r="D141"/>
  <c r="D62"/>
  <c r="D129"/>
  <c r="D35"/>
  <c r="D42"/>
  <c r="D117"/>
  <c r="D22"/>
  <c r="D54"/>
  <c r="D86"/>
  <c r="D118"/>
  <c r="D147"/>
  <c r="D72"/>
  <c r="D128"/>
  <c r="D90"/>
  <c r="D122"/>
  <c r="D57"/>
  <c r="D103"/>
  <c r="D95"/>
  <c r="D131"/>
  <c r="D76"/>
  <c r="D108"/>
  <c r="D140"/>
  <c r="D77"/>
  <c r="D125"/>
  <c r="D30"/>
  <c r="D78"/>
  <c r="D110"/>
  <c r="D142"/>
  <c r="D19"/>
  <c r="D64"/>
  <c r="D97"/>
  <c r="D82"/>
  <c r="D73"/>
  <c r="D93"/>
  <c r="D94"/>
  <c r="D146"/>
  <c r="D112"/>
  <c r="D98"/>
  <c r="D123"/>
  <c r="D84"/>
  <c r="D53"/>
  <c r="D39"/>
  <c r="D143"/>
  <c r="D96"/>
  <c r="D49"/>
  <c r="D121"/>
  <c r="D50"/>
  <c r="D130"/>
  <c r="D31"/>
  <c r="D20"/>
  <c r="D61"/>
  <c r="D107"/>
  <c r="D43"/>
  <c r="D83"/>
  <c r="D119"/>
  <c r="D24"/>
  <c r="D56"/>
  <c r="D104"/>
  <c r="D136"/>
  <c r="D41"/>
  <c r="D89"/>
  <c r="D137"/>
  <c r="D58"/>
  <c r="D114"/>
  <c r="D145"/>
  <c r="D87"/>
  <c r="D60"/>
</calcChain>
</file>

<file path=xl/sharedStrings.xml><?xml version="1.0" encoding="utf-8"?>
<sst xmlns="http://schemas.openxmlformats.org/spreadsheetml/2006/main" count="6219" uniqueCount="1284">
  <si>
    <t>.</t>
  </si>
  <si>
    <t>balsam woolly adelgid</t>
  </si>
  <si>
    <t>butternut canker</t>
  </si>
  <si>
    <t>hemlock woolly adelgid</t>
  </si>
  <si>
    <t>emerald ash borer</t>
  </si>
  <si>
    <t>chestnut blight</t>
  </si>
  <si>
    <t>sudden oak death</t>
  </si>
  <si>
    <t>dogwood anthracnose</t>
  </si>
  <si>
    <t>Asian longhorned beetle -- preferred</t>
  </si>
  <si>
    <t>Asian longhorned beetle -- rare</t>
  </si>
  <si>
    <t>banded elm bark beetle</t>
  </si>
  <si>
    <t>beech bark disease</t>
  </si>
  <si>
    <t>birch leafminer</t>
  </si>
  <si>
    <t>Ips engraver beetles</t>
  </si>
  <si>
    <t>elongate hemlock scale</t>
  </si>
  <si>
    <t>introduced pine sawfly</t>
  </si>
  <si>
    <t>red oak borer</t>
  </si>
  <si>
    <t>redbay ambrosia beetle/laurel wilt</t>
  </si>
  <si>
    <t>Dutch elm disease/elm leaf beetle</t>
  </si>
  <si>
    <t>gypsy moth</t>
  </si>
  <si>
    <t>southern pine beetle</t>
  </si>
  <si>
    <t>two-lined chestnut borer</t>
  </si>
  <si>
    <t>Sirex woodwasp/Amylostereum rot</t>
  </si>
  <si>
    <t>brown spot needle blight</t>
  </si>
  <si>
    <t>elm phloem necrosis</t>
  </si>
  <si>
    <t>littleleaf disease</t>
  </si>
  <si>
    <t>oak wilt</t>
  </si>
  <si>
    <t>eastern larch beetle</t>
  </si>
  <si>
    <t>European larch canker</t>
  </si>
  <si>
    <t>winged, wind-dispersed</t>
  </si>
  <si>
    <t>Silvics Manual</t>
  </si>
  <si>
    <t>small winged nutlet, wind-dispersed</t>
  </si>
  <si>
    <t>nutlet, bird- and (less) wind-dispersed</t>
  </si>
  <si>
    <t>gravity and wildlife (squirrel) dispersed</t>
  </si>
  <si>
    <t>bird- and water-dispersed</t>
  </si>
  <si>
    <t>bird-, small mammal- and water-dispersed</t>
  </si>
  <si>
    <t>fruits bird- and mammal-dispersed</t>
  </si>
  <si>
    <t>small seeds fall in winter</t>
  </si>
  <si>
    <t>bird-, mammal- and gravity-dispersed</t>
  </si>
  <si>
    <t>mostly gravity dispersed, some by bird</t>
  </si>
  <si>
    <t>fruits bird- and small mammal-dispersed</t>
  </si>
  <si>
    <t>small, winged seeds, wind-dispersed</t>
  </si>
  <si>
    <t>wind-dispersed samaras</t>
  </si>
  <si>
    <t>gravity, bird- and mammal dispersed</t>
  </si>
  <si>
    <t>nuts, dispersed by gravity and animals</t>
  </si>
  <si>
    <t>drupe-like seeds dispersed by birds, wind, water, gravity</t>
  </si>
  <si>
    <t>see M. acuminata</t>
  </si>
  <si>
    <t>see F. americana</t>
  </si>
  <si>
    <t>see A. barbatum</t>
  </si>
  <si>
    <t>small winged nutlet, wind-dispersed and water-dispersed</t>
  </si>
  <si>
    <t>see B. lenta</t>
  </si>
  <si>
    <t>water (floodwater) and animal dispersed</t>
  </si>
  <si>
    <t>almost entirely gravity dispersed (also floodwater?)</t>
  </si>
  <si>
    <t>dispersed by gravity, birds, mammals (mostly squirrels)</t>
  </si>
  <si>
    <t>dispersed by gravity, mammals (squirrels), water</t>
  </si>
  <si>
    <t>mostly gravity dispersed, some extension by squirrels</t>
  </si>
  <si>
    <t>see other Carya</t>
  </si>
  <si>
    <t>sweet fruit dispersed by birds and other wildlife</t>
  </si>
  <si>
    <t>drupes dispersed by gravity, mammals and birds</t>
  </si>
  <si>
    <t>seeds dispersed mainly by water</t>
  </si>
  <si>
    <t>nuts, in inflated sac, wind and bird (secondary) dispersed</t>
  </si>
  <si>
    <t>drupes dispersed by birds, bears, deer, etc.</t>
  </si>
  <si>
    <t>seeds with hair, wind and water dispersed, maybe also birds</t>
  </si>
  <si>
    <t>"cottony" seeds dispersed by wind and water (can be long)</t>
  </si>
  <si>
    <t>tuft of hair on seed, wind-dispersed</t>
  </si>
  <si>
    <t>tuft of hair on seed, wind-dispersed, water-dispersed</t>
  </si>
  <si>
    <t>fleshy fruits dispersed by gravity, birds, mammals</t>
  </si>
  <si>
    <t>see other Prunus</t>
  </si>
  <si>
    <t>acorns dispersed by rodents, gravity and wind</t>
  </si>
  <si>
    <t>acorns dispersed by gravity, rodents, and water</t>
  </si>
  <si>
    <t>acorns dispersed by gravity and rodents</t>
  </si>
  <si>
    <t>acorns dispersed by gravity, somewhat by water and squirrels</t>
  </si>
  <si>
    <t>small acorns dispersed by birds, rodents, water</t>
  </si>
  <si>
    <t>small acorns dispersed by birds, rodents</t>
  </si>
  <si>
    <t>Silvics Manual (see Q. falcata)</t>
  </si>
  <si>
    <t>acorns dispersed by gravity and squirrels (which hoard)</t>
  </si>
  <si>
    <t>acorns dispersed by squirrels, gravity, somewhat by water</t>
  </si>
  <si>
    <t>see other Quercus</t>
  </si>
  <si>
    <t>small acorns dispersed by rodents, jays</t>
  </si>
  <si>
    <t>small acorns dispersed by rodents, birds</t>
  </si>
  <si>
    <t>long hairs act as wings on seeds; also water-dispersed</t>
  </si>
  <si>
    <t>acorns dispersed by gravity and squirrels</t>
  </si>
  <si>
    <t>pulpy fruit dispersed by birds, water, maybe small mammals</t>
  </si>
  <si>
    <t>some wind dispersal, animals probably sig. extend distance</t>
  </si>
  <si>
    <t>winged seeds dispersed by wind and water, prob also birds</t>
  </si>
  <si>
    <t>winged seeds dispersed by wind and water</t>
  </si>
  <si>
    <t>seeds larger than other native elms; dispersed by wind, gravity</t>
  </si>
  <si>
    <t>seeds dispersed by gravity and wind</t>
  </si>
  <si>
    <t>winged, wind-dispersed; also rodents</t>
  </si>
  <si>
    <t>fleshy cones eaten and dispersed by birds and other animals</t>
  </si>
  <si>
    <t>floodwaters most important; also moved by squirrels</t>
  </si>
  <si>
    <t>small seeds with small wings, don't fall far</t>
  </si>
  <si>
    <t>see T. canadensis</t>
  </si>
  <si>
    <t>fruits are berries</t>
  </si>
  <si>
    <t>Flora of North America</t>
  </si>
  <si>
    <t>large berries</t>
  </si>
  <si>
    <t>large nuts</t>
  </si>
  <si>
    <t>large winged seeds</t>
  </si>
  <si>
    <t>mostly gravity dispersed, rarely by animal</t>
  </si>
  <si>
    <t>see FIES on A. californica</t>
  </si>
  <si>
    <t>berrylike pome, dispersed by birds and mammals</t>
  </si>
  <si>
    <t xml:space="preserve">see FIES  </t>
  </si>
  <si>
    <t>see FIES on A. arborea</t>
  </si>
  <si>
    <t>fruits are pomes</t>
  </si>
  <si>
    <t>gravity dispersed, maybe also by birds (wind?)</t>
  </si>
  <si>
    <t>FEIS</t>
  </si>
  <si>
    <t>dispersed by birds</t>
  </si>
  <si>
    <t>small, dry drupe (0.1-0.2 in.) -- bird dispersed like Sumac?</t>
  </si>
  <si>
    <t>G1 -- critically imperiled</t>
  </si>
  <si>
    <t>G2 -- imperiled</t>
  </si>
  <si>
    <t>G5 -- secure</t>
  </si>
  <si>
    <t>G4 -- apparently secure</t>
  </si>
  <si>
    <t>various</t>
  </si>
  <si>
    <t>G4G5 -- secure to apparently secure</t>
  </si>
  <si>
    <t>G1Q -- critically imperiled (questionable taxonomy)</t>
  </si>
  <si>
    <t>G5? -- secure (inexact numeric rank)</t>
  </si>
  <si>
    <t>G3 -- vulnerable</t>
  </si>
  <si>
    <t>G5T5 -- secure (intraspecific taxon)</t>
  </si>
  <si>
    <t>Intrinsic risk factor sub-index</t>
  </si>
  <si>
    <t>Intrinsic risk factor index</t>
  </si>
  <si>
    <t xml:space="preserve">   </t>
  </si>
  <si>
    <t>Intrinsic risk factor score (index*weight)</t>
  </si>
  <si>
    <t>Overall risk score</t>
  </si>
  <si>
    <t>high</t>
  </si>
  <si>
    <t>dioecious</t>
  </si>
  <si>
    <t>polygamodioecious</t>
  </si>
  <si>
    <t>erratic and scattered</t>
  </si>
  <si>
    <t>polygamomonecious</t>
  </si>
  <si>
    <t>high (2 varieties)</t>
  </si>
  <si>
    <t>A1) Population Index</t>
  </si>
  <si>
    <t>Population Score</t>
  </si>
  <si>
    <t>A2) Rarity Index</t>
  </si>
  <si>
    <t>Rarity Score</t>
  </si>
  <si>
    <t>A3) Regeneration Index</t>
  </si>
  <si>
    <t>Regeneration Score</t>
  </si>
  <si>
    <t>A4) Dispersal Index</t>
  </si>
  <si>
    <t>Dispersal Score</t>
  </si>
  <si>
    <t>A5) Habitat Index</t>
  </si>
  <si>
    <t>Habitat Score</t>
  </si>
  <si>
    <t>A6) Variation Index</t>
  </si>
  <si>
    <t>Variation Score</t>
  </si>
  <si>
    <t>Endemism Score</t>
  </si>
  <si>
    <t>Conservation Score</t>
  </si>
  <si>
    <t>Climate Score</t>
  </si>
  <si>
    <t>C1) Endemism Index</t>
  </si>
  <si>
    <t>C2) Conservation Index</t>
  </si>
  <si>
    <t>B2) Climate Index</t>
  </si>
  <si>
    <t>Extrinsic risk factor sub-index</t>
  </si>
  <si>
    <t>Extrinsic risk factor index</t>
  </si>
  <si>
    <t>Extrinsic risk factor score (index*weight)</t>
  </si>
  <si>
    <t>Conservation modifier index</t>
  </si>
  <si>
    <t>Conservation modifier score (index*weight)</t>
  </si>
  <si>
    <t>Overall risk ranking</t>
  </si>
  <si>
    <t>Field color key</t>
  </si>
  <si>
    <t>Risk Total</t>
  </si>
  <si>
    <t>Risk Rank</t>
  </si>
  <si>
    <t>B1) Pest Index</t>
  </si>
  <si>
    <t>Pest Score</t>
  </si>
  <si>
    <t>Woody Plant Seed Manual</t>
  </si>
  <si>
    <t>3-7</t>
  </si>
  <si>
    <t>1-2</t>
  </si>
  <si>
    <t>2-3</t>
  </si>
  <si>
    <t>3-5</t>
  </si>
  <si>
    <t>1-3</t>
  </si>
  <si>
    <t>2-4</t>
  </si>
  <si>
    <t>annual, but often poor</t>
  </si>
  <si>
    <t>Woody Seed Plant Manual</t>
  </si>
  <si>
    <t>3-4</t>
  </si>
  <si>
    <t>gravity dispersed</t>
  </si>
  <si>
    <t>precocious, even on plants ~1 m</t>
  </si>
  <si>
    <t>hermophrodite</t>
  </si>
  <si>
    <t>pollination and seed set poor</t>
  </si>
  <si>
    <t>birds and rodents</t>
  </si>
  <si>
    <t>polygamous or dioecious</t>
  </si>
  <si>
    <t xml:space="preserve">polygamous  </t>
  </si>
  <si>
    <t>thousand cankers disease</t>
  </si>
  <si>
    <t>wind</t>
  </si>
  <si>
    <t>beetles</t>
  </si>
  <si>
    <t>self-incompatible</t>
  </si>
  <si>
    <t>birds and mammals</t>
  </si>
  <si>
    <t>monoecious</t>
  </si>
  <si>
    <t>white mulberry competition</t>
  </si>
  <si>
    <t>3-8</t>
  </si>
  <si>
    <t>30-50</t>
  </si>
  <si>
    <t>5-10</t>
  </si>
  <si>
    <t>6-25</t>
  </si>
  <si>
    <t>Floristic Synthesis</t>
  </si>
  <si>
    <t>Preston and Braham</t>
  </si>
  <si>
    <t>high (6 varieties)</t>
  </si>
  <si>
    <t>high (3 varieties)</t>
  </si>
  <si>
    <t>Preston and Braham; Floristic Synthesis</t>
  </si>
  <si>
    <t>sometimes 2 varieties (w. laevis included as variety)</t>
  </si>
  <si>
    <t>very high -- encompasses many species</t>
  </si>
  <si>
    <t>high (4-5 varieties)</t>
  </si>
  <si>
    <t>Floristic Synthesis; Preston and Braham</t>
  </si>
  <si>
    <t>high (up to 3 varieties)</t>
  </si>
  <si>
    <t>wide geographic, racial variation;  up to 3 varieties</t>
  </si>
  <si>
    <t>Woody Plant Seed Manual; Preston and Braham</t>
  </si>
  <si>
    <t>Silvics Manual; Preston and Braham</t>
  </si>
  <si>
    <t>Woody Plant Seed Manual; Floristic Synthesis</t>
  </si>
  <si>
    <t>no nontypic varieties</t>
  </si>
  <si>
    <t>high (2-3 varieties)</t>
  </si>
  <si>
    <t>bees</t>
  </si>
  <si>
    <t>variety of A. saccharum?; no nontypic varieties</t>
  </si>
  <si>
    <t>variety of B. lenta?; no nontypic varieties</t>
  </si>
  <si>
    <t>short-lived</t>
  </si>
  <si>
    <t>high if lumped with N. biflora (2 varieties)</t>
  </si>
  <si>
    <t>200-250</t>
  </si>
  <si>
    <t>4-5 years</t>
  </si>
  <si>
    <t>high if lumped with M. pyramidata (2 varieties)</t>
  </si>
  <si>
    <t>high if lumped with M. ashei (2 varieties)</t>
  </si>
  <si>
    <t>highly variable to prolific; abundant fruits</t>
  </si>
  <si>
    <t>180-200</t>
  </si>
  <si>
    <t>high (4 ssp.)</t>
  </si>
  <si>
    <t>high ( 3 varieties -- with vars. Imbricarium and mexicanum)</t>
  </si>
  <si>
    <t>~2</t>
  </si>
  <si>
    <t>high (up to 5 ssp.)</t>
  </si>
  <si>
    <t>4-5</t>
  </si>
  <si>
    <t>60 (ave); 150</t>
  </si>
  <si>
    <t>wide geographic, racial variation; no nontypic varieties</t>
  </si>
  <si>
    <t>150-200</t>
  </si>
  <si>
    <t>120-150</t>
  </si>
  <si>
    <t>variety of T. americana?; no nontypic varieties</t>
  </si>
  <si>
    <t>4-10</t>
  </si>
  <si>
    <t>high (2 varieties if include Q. pagoda)</t>
  </si>
  <si>
    <t>variety of Q. falcata?; no nontypic varieties</t>
  </si>
  <si>
    <t>maybe 2 varieties (w. texana)</t>
  </si>
  <si>
    <t>variety of Q. stellata? (no nontypic varieties)</t>
  </si>
  <si>
    <t>Flora of North America; Floristic Synthesis</t>
  </si>
  <si>
    <t>high (2 varieties if include Q. prinoides)</t>
  </si>
  <si>
    <t>early</t>
  </si>
  <si>
    <t>10-20</t>
  </si>
  <si>
    <t>mostly dioecious, some monoecious</t>
  </si>
  <si>
    <t>self-fertile</t>
  </si>
  <si>
    <t>insects</t>
  </si>
  <si>
    <t>2</t>
  </si>
  <si>
    <t>1-5</t>
  </si>
  <si>
    <t>80-100</t>
  </si>
  <si>
    <t>300-400</t>
  </si>
  <si>
    <t>polygamous</t>
  </si>
  <si>
    <t>late</t>
  </si>
  <si>
    <t>wind and bees</t>
  </si>
  <si>
    <t>variety of A. saccharum?; no nontypic varieties; two broad pops.</t>
  </si>
  <si>
    <t>Preston and Braham; Silvics Manual</t>
  </si>
  <si>
    <t>mostly dioecious, some perfect flowers</t>
  </si>
  <si>
    <t>Floristic Synthesis; Silvics Manual</t>
  </si>
  <si>
    <t>polygamodioecious or monoecious (tendency toward dioecy)</t>
  </si>
  <si>
    <t>Woody Plant Seed Manual; Silvics Manual</t>
  </si>
  <si>
    <t>1; 2</t>
  </si>
  <si>
    <t>high (2-6 varieties); much morphological variation</t>
  </si>
  <si>
    <t>Preston and Braham; Floristic Synthesis; Silvics Manual</t>
  </si>
  <si>
    <t>Floristic Synthesis; FEIS</t>
  </si>
  <si>
    <t>60; 75</t>
  </si>
  <si>
    <t>Preston and Braham; FEIS</t>
  </si>
  <si>
    <t>Silvics Manual; FEIS</t>
  </si>
  <si>
    <t>mostly dioecious, monoecious rare</t>
  </si>
  <si>
    <t>high (3 varieties); much morphological variation; 3 forms</t>
  </si>
  <si>
    <t>Floristic Synthesis; Silvics Manual; FEIS</t>
  </si>
  <si>
    <t>40-50</t>
  </si>
  <si>
    <t>not possible (dioecious)</t>
  </si>
  <si>
    <t>prob. long-lived</t>
  </si>
  <si>
    <t>intermediate</t>
  </si>
  <si>
    <t>no nontypic varieties; much phenotypic variation; one form</t>
  </si>
  <si>
    <t>2; 2-3; 1-4</t>
  </si>
  <si>
    <t>Woody Plant Seed Manual; Silvics Manual; FEIS</t>
  </si>
  <si>
    <t>late to climax</t>
  </si>
  <si>
    <t>flies or nitidulid beetles</t>
  </si>
  <si>
    <t>self-fertile, but mostly outcrossing</t>
  </si>
  <si>
    <t>early to intermediate</t>
  </si>
  <si>
    <t>~1</t>
  </si>
  <si>
    <t>no nontypic varieties; some phenotypic variation</t>
  </si>
  <si>
    <t>2; 1-2</t>
  </si>
  <si>
    <t>high (to 6 varieties); large, plastic gene pool</t>
  </si>
  <si>
    <t>bronze birch borer</t>
  </si>
  <si>
    <t>pioneer</t>
  </si>
  <si>
    <t>high (2 ssp.); to forms, clinal morphological variation</t>
  </si>
  <si>
    <t>1-2; 3-5</t>
  </si>
  <si>
    <t>Woody Plant Seed Manual; FEIS</t>
  </si>
  <si>
    <t>no nontypic varieties; 3 varieties have been recognized</t>
  </si>
  <si>
    <t>high (3 to 8 taxa; consensus is 2 varieties w. var. odorata)</t>
  </si>
  <si>
    <t>intermediate to climax</t>
  </si>
  <si>
    <t>Silvics Manual; Preston and Braham; Silvics Manual</t>
  </si>
  <si>
    <t>high (2-3 varieties, if lump with var. austalis aka C. c.-s.); much morphological variation</t>
  </si>
  <si>
    <t>high (2 varieties, lumped with C. ozarkensis); 3 varieties</t>
  </si>
  <si>
    <t>chestnut blight (see FEIS)</t>
  </si>
  <si>
    <t>high (including var. texana, 2 varieties; or up to 5-6 varieties); much morphological variation</t>
  </si>
  <si>
    <t>high (3 varieties, if lump with reticulata and tenuifolia); 3 more recognized</t>
  </si>
  <si>
    <t>early to late</t>
  </si>
  <si>
    <t>Floristic Synthesis; Preston and Braham; Silvics Manual</t>
  </si>
  <si>
    <t>birds; legumes, wind and animal (?) dispersed</t>
  </si>
  <si>
    <t>FEIS; Silvics Manual</t>
  </si>
  <si>
    <t>abundant (most years); ~2</t>
  </si>
  <si>
    <t>Woody Plant Seed Manual; Preston and Braham; FEIS</t>
  </si>
  <si>
    <t>3; &lt;7; 5</t>
  </si>
  <si>
    <t>60-80; 125</t>
  </si>
  <si>
    <t>high (up to 3 varieties, and 4 forms; many cultivars)</t>
  </si>
  <si>
    <t>1-2; 2</t>
  </si>
  <si>
    <t>beetles, bees, butterflies, flies</t>
  </si>
  <si>
    <t>early to climax</t>
  </si>
  <si>
    <t>see C. douglasii (FEIS)</t>
  </si>
  <si>
    <t>polygamodioecious; dioecious</t>
  </si>
  <si>
    <t>Woody Seed Plant Manual; Silvics Manual</t>
  </si>
  <si>
    <t>high; 3 or 4 varieties recognized</t>
  </si>
  <si>
    <t>Silvics Manual, FEIS</t>
  </si>
  <si>
    <t>2-3; 2-8</t>
  </si>
  <si>
    <t>high (maybe 2 varieties, or 3 races); var. in Mexico, N and S forms</t>
  </si>
  <si>
    <t>climax</t>
  </si>
  <si>
    <t>3-5; ~3</t>
  </si>
  <si>
    <t>maybe 2 varieties; much phenotypic and ploidy variation</t>
  </si>
  <si>
    <t>pioneer to intermediate</t>
  </si>
  <si>
    <t>Floristic Synthesis, Silvics Manual</t>
  </si>
  <si>
    <t>30-40</t>
  </si>
  <si>
    <t>irregular, 4-6; 3-7; 1-8</t>
  </si>
  <si>
    <t>Preston and Braham; Silvics Manual; FEIS</t>
  </si>
  <si>
    <t>1; ~1</t>
  </si>
  <si>
    <t>no nontypic varieties; 3 or more ecotypes</t>
  </si>
  <si>
    <t>pioneer to climax</t>
  </si>
  <si>
    <t>125; 100-125</t>
  </si>
  <si>
    <t>pioneer to early</t>
  </si>
  <si>
    <t>no nontypic varieties; thornless form</t>
  </si>
  <si>
    <t>precocious, even on plants ~1 m; ~1</t>
  </si>
  <si>
    <t>high (2 or 3 varieites, if consider H. tetraptera and monticola)</t>
  </si>
  <si>
    <t>bees, wasps, ants, moths</t>
  </si>
  <si>
    <t>low to moderate; one dune variety in Fla., many cultivars</t>
  </si>
  <si>
    <t>intermediate to late</t>
  </si>
  <si>
    <t>75; 60-70</t>
  </si>
  <si>
    <t>130; 120-150</t>
  </si>
  <si>
    <t>high; no nontypic varieties; seed zones proposed, high phenotypic variation</t>
  </si>
  <si>
    <t>Woody Plant Seed Manual; Floristic Synthesis; Slivics Manual</t>
  </si>
  <si>
    <t>12; 8-12</t>
  </si>
  <si>
    <t>1-3; 3</t>
  </si>
  <si>
    <t>4; 20-30</t>
  </si>
  <si>
    <t xml:space="preserve">Woody Plant Seed Manual; Silvics Manual </t>
  </si>
  <si>
    <t>at least 150</t>
  </si>
  <si>
    <t>high (but no nontypic varieties); may be ecotypes</t>
  </si>
  <si>
    <t>9; 15-20</t>
  </si>
  <si>
    <t>flies, beetles, bees</t>
  </si>
  <si>
    <t>selfing possible and common</t>
  </si>
  <si>
    <t>one ecotype, much trait variation</t>
  </si>
  <si>
    <t>up to 5 varities named, none recognized; 6 varieties, most variation in South</t>
  </si>
  <si>
    <t>several varieties named, none recognized; N-to-S morphological variation</t>
  </si>
  <si>
    <t>low numbers every year; ~1</t>
  </si>
  <si>
    <t>high (2 varieties); form in Texas, and woolly variety</t>
  </si>
  <si>
    <t>long-lived</t>
  </si>
  <si>
    <t>no nontypic varieties; considerable morphological variation</t>
  </si>
  <si>
    <t>one nontypic variety, one form</t>
  </si>
  <si>
    <t>mainly insects, and wind</t>
  </si>
  <si>
    <t>often lumped with P. palustris, if so, high variation; 3 varieties</t>
  </si>
  <si>
    <t>early, but long-lived; early to late</t>
  </si>
  <si>
    <t>10; 5-10</t>
  </si>
  <si>
    <t>80-90; 70-100; 100-200</t>
  </si>
  <si>
    <t>Silvics Manual; Preston and Braham; FEIS</t>
  </si>
  <si>
    <t>Woody Seed Plant Manual; Silvics Manual, FEIS</t>
  </si>
  <si>
    <t>early; pioneer</t>
  </si>
  <si>
    <t>4-5; 2-3</t>
  </si>
  <si>
    <t>10-20; 10</t>
  </si>
  <si>
    <t>early; pioneer to early</t>
  </si>
  <si>
    <t>no nontypic varieties; some triploids have been found</t>
  </si>
  <si>
    <t>20-40</t>
  </si>
  <si>
    <t>high (2 varieties); one variety in Canada</t>
  </si>
  <si>
    <t>early; early to intermediate</t>
  </si>
  <si>
    <t>5; 10</t>
  </si>
  <si>
    <t>stump sprouts</t>
  </si>
  <si>
    <t>stump sprouts (smaller trees)</t>
  </si>
  <si>
    <t>high (3 varieties -- not in Floristic Synthesis); races exist</t>
  </si>
  <si>
    <t>two varieties proposed, not widely recognized</t>
  </si>
  <si>
    <t>3-5; 4-7</t>
  </si>
  <si>
    <t>stump sprouts (small to med. trees)</t>
  </si>
  <si>
    <t>one variety not widely recognized</t>
  </si>
  <si>
    <t>20-30 (clones longer)</t>
  </si>
  <si>
    <t>20 (clones longer)</t>
  </si>
  <si>
    <t>stump sprouts (in absence of damage)</t>
  </si>
  <si>
    <t>high (3 varieties if lump w. Q. hemisphaerica &amp; obtusa)</t>
  </si>
  <si>
    <t>15; 15-20</t>
  </si>
  <si>
    <t>poorly drained alluvial clay soils</t>
  </si>
  <si>
    <t>25; 25-30</t>
  </si>
  <si>
    <t>no nontypic varieties; little evidence of genetic variation</t>
  </si>
  <si>
    <t>Floristic Synthesis; Silvics Manual, FEIS</t>
  </si>
  <si>
    <t>pioneer to intermediate; pioneer to climax</t>
  </si>
  <si>
    <t>high (2 varieties if include Q. ashei); no varieties recognized</t>
  </si>
  <si>
    <t xml:space="preserve">stump sprouts  </t>
  </si>
  <si>
    <t>younger than many oaks</t>
  </si>
  <si>
    <t>20; 20-25</t>
  </si>
  <si>
    <t xml:space="preserve">stump and root sprouts (not much)  </t>
  </si>
  <si>
    <t>alkaline soils on well-drained slopes</t>
  </si>
  <si>
    <t>infrequent</t>
  </si>
  <si>
    <t>large trees</t>
  </si>
  <si>
    <t>root and stump sprouts</t>
  </si>
  <si>
    <t>late to climax; early to climax</t>
  </si>
  <si>
    <t>a form has been recognized as a var., not accepted; no races</t>
  </si>
  <si>
    <t>20; 15-20</t>
  </si>
  <si>
    <t>90-100; 80-140</t>
  </si>
  <si>
    <t>early to occasionally climax</t>
  </si>
  <si>
    <t>moist alluvial soils</t>
  </si>
  <si>
    <t>vigorous stump sprouts (small to med. trees)</t>
  </si>
  <si>
    <t>no nontypic varieties; no races</t>
  </si>
  <si>
    <t>3-5; 2-5</t>
  </si>
  <si>
    <t>no nontypic varieties; some trait variation</t>
  </si>
  <si>
    <t>stump sprouts readily (incl med stumps)</t>
  </si>
  <si>
    <t>high (3 varieties if include var. margaretta and paludosa); trait variation</t>
  </si>
  <si>
    <t>vigorous stump sprouts (small trees)</t>
  </si>
  <si>
    <t>150-175; 200</t>
  </si>
  <si>
    <t>wide range of soils and topography</t>
  </si>
  <si>
    <t xml:space="preserve">no nontypic varieties; much phenotypic variation  </t>
  </si>
  <si>
    <t>80; 90</t>
  </si>
  <si>
    <t>insect, esp. bees; also hummingbirds</t>
  </si>
  <si>
    <t>readily root and stump sprouts after disturbance; &gt;seed</t>
  </si>
  <si>
    <t>insects and wind</t>
  </si>
  <si>
    <t>prolific root sprouts from young trees</t>
  </si>
  <si>
    <t>50-70; 55-85</t>
  </si>
  <si>
    <t>some variation, 3 putative varieties considered separate spp.</t>
  </si>
  <si>
    <t>found on virtually all soil types</t>
  </si>
  <si>
    <t>no nontypic varieties; one variety not accepted</t>
  </si>
  <si>
    <t>reproduces easily from root sprouts, stump sprouts; &gt;seed</t>
  </si>
  <si>
    <t>pioneer to early; pioneer to occasionally climax</t>
  </si>
  <si>
    <t>no nontypic varieties; no recognized varieties, etc.</t>
  </si>
  <si>
    <t>variety of moist habitats</t>
  </si>
  <si>
    <t>early to occasionally late</t>
  </si>
  <si>
    <t>fertile, moist, well-drained soils</t>
  </si>
  <si>
    <t>stump sprouts, sometimes layers</t>
  </si>
  <si>
    <t>see A. saccharum</t>
  </si>
  <si>
    <t>wide variety, but not too dry or wet</t>
  </si>
  <si>
    <t>all kinds of soils, but little topo relief</t>
  </si>
  <si>
    <t>stump and root sprouts common w/ young trees</t>
  </si>
  <si>
    <t>acidic, moist, well-drained sandy loams</t>
  </si>
  <si>
    <t>basal sprouts and layers, but not important</t>
  </si>
  <si>
    <t>maybe widest variety of conditions for eastern tree</t>
  </si>
  <si>
    <t>vigorous stump sprouts from younger trees</t>
  </si>
  <si>
    <t>somewhat late; intermediate to late</t>
  </si>
  <si>
    <t>alluvial soils typically</t>
  </si>
  <si>
    <t>basal sprouting common from living trees</t>
  </si>
  <si>
    <t>rich, moist soils or drier acidic soils</t>
  </si>
  <si>
    <t>stump sprouting and layering after disturbance</t>
  </si>
  <si>
    <t>none known</t>
  </si>
  <si>
    <t>alluvial soils and deep mountain soils</t>
  </si>
  <si>
    <t>variety of sites (swampy lowlands to sandy bluffs)</t>
  </si>
  <si>
    <t>sprouts from root crown</t>
  </si>
  <si>
    <t>root suckering most important regen, &gt;seed</t>
  </si>
  <si>
    <t>deep, rich, moist soils</t>
  </si>
  <si>
    <t>wide variety of soil types</t>
  </si>
  <si>
    <t>diverse soil, topography, moisture, geology</t>
  </si>
  <si>
    <t>sprouting from small stems</t>
  </si>
  <si>
    <t>moist, well-drained soils mostly</t>
  </si>
  <si>
    <t>sprouting from small stems but not prolific</t>
  </si>
  <si>
    <t>moist alluvial soils mostly</t>
  </si>
  <si>
    <t>stump sprouts (esp in response to flooding)</t>
  </si>
  <si>
    <t>almost every soil and topo condition</t>
  </si>
  <si>
    <t>stump sprouts from small stems following disturbance</t>
  </si>
  <si>
    <t>wide variety of sites, retarded on rocky soils</t>
  </si>
  <si>
    <t>see A. arborea</t>
  </si>
  <si>
    <t>best on rich, wet-mesic sites, can tolerate variety</t>
  </si>
  <si>
    <t>variety of soils, best on deep, fertile soils</t>
  </si>
  <si>
    <t>stump sprouts from small-med stems; severed roots sprout</t>
  </si>
  <si>
    <t>moist, well-drained loamy/silty soils</t>
  </si>
  <si>
    <t>wide range of soils, mostly bottomlands</t>
  </si>
  <si>
    <t>prolific root and stump sprouting</t>
  </si>
  <si>
    <t>root sprouts and stump sprouts from small stems following disturbance</t>
  </si>
  <si>
    <t>variety: moist sites to dry ridgetops</t>
  </si>
  <si>
    <t>best on deep, fertile, moist soils (bottomland)</t>
  </si>
  <si>
    <t>sprouts readily following disturbance</t>
  </si>
  <si>
    <t>moist, well to mod-drained fertile soils</t>
  </si>
  <si>
    <t>spreads via rhizomes, stump sprouts vigorously after disturbance</t>
  </si>
  <si>
    <t>wide variety of well-drained sites</t>
  </si>
  <si>
    <t>mostly moist loamy soils, N- or E-facing sites</t>
  </si>
  <si>
    <t>10; 15</t>
  </si>
  <si>
    <t>1-2; 1-3</t>
  </si>
  <si>
    <t>stump sprouts prolifically following disturbance, vigorous sprouts; &gt;seed</t>
  </si>
  <si>
    <t>best on moist, well-drained soils, not too wet or dry</t>
  </si>
  <si>
    <t>insects including bees, some wind</t>
  </si>
  <si>
    <t>sprouts vigorously</t>
  </si>
  <si>
    <t>see T. americana</t>
  </si>
  <si>
    <t>see T. heterophylla</t>
  </si>
  <si>
    <t>see T. herophylla</t>
  </si>
  <si>
    <t>see A. americana</t>
  </si>
  <si>
    <t>great variety of soils</t>
  </si>
  <si>
    <t>sprouts prolifically</t>
  </si>
  <si>
    <t>self-incompatible; self-sterile</t>
  </si>
  <si>
    <t>175-200; 300</t>
  </si>
  <si>
    <t>no nontypic varieties; several horticultural forms</t>
  </si>
  <si>
    <t>best on rich, well-drained loams, but on many soil types</t>
  </si>
  <si>
    <t>best on moist, rich soils, but often found on drier sites</t>
  </si>
  <si>
    <t>sprouts readily from stumps; can reproduce via layering</t>
  </si>
  <si>
    <t>often on well-drained, moist loams, also limestone soils</t>
  </si>
  <si>
    <t>sprouts readily from stumps from smaller stems</t>
  </si>
  <si>
    <t>often on well-drained, moist loams, but other sites too</t>
  </si>
  <si>
    <t>sprouts from roots and stumps, but uncommon</t>
  </si>
  <si>
    <t>mostly bottomlands w/ some upland sites</t>
  </si>
  <si>
    <t>small stumps sprout readily</t>
  </si>
  <si>
    <t>mostly bottomlands w/ some limestone soils</t>
  </si>
  <si>
    <t>see Q. stellata</t>
  </si>
  <si>
    <t>xeric to mesic sites, best on moist, well-drained</t>
  </si>
  <si>
    <t>stump and root sprouts following topkill</t>
  </si>
  <si>
    <t>flats and lower slopes, not dry sites, well-drained</t>
  </si>
  <si>
    <t>layers, and stump sprouts following topkill, better vigor from bigger stems</t>
  </si>
  <si>
    <t>tremendous range of conditions, almost any soil</t>
  </si>
  <si>
    <t>stumps sprout readily after topkill</t>
  </si>
  <si>
    <t>best: alluvial bottomlands in N, W. App. Mtns. in S</t>
  </si>
  <si>
    <t>sprouts well from stumps of young trees</t>
  </si>
  <si>
    <t>demanding soil fertility, moisture requirements</t>
  </si>
  <si>
    <t>sprouts readily from stumps of young trees</t>
  </si>
  <si>
    <t>poorly drained areas seasonally flooded</t>
  </si>
  <si>
    <t>best on fertile, moist, well-drained; most adaptable ash</t>
  </si>
  <si>
    <t>wide variety; best: deep, loamy soils, often alluvial</t>
  </si>
  <si>
    <t>coppices freely</t>
  </si>
  <si>
    <t>rich, moist, well-drained, loamy soils mostly by streams, etc.</t>
  </si>
  <si>
    <t>can be propagated with root and stem cuttings</t>
  </si>
  <si>
    <t>streambanks and well-drained sites, not dry, infertile</t>
  </si>
  <si>
    <t>sensitive to soils: deep, well-drained, neutral, fertile</t>
  </si>
  <si>
    <t>among most adaptable hardwoods for soils, sites</t>
  </si>
  <si>
    <t>trees &lt;50 yrs readily root sprout</t>
  </si>
  <si>
    <t>thrives on many soil types</t>
  </si>
  <si>
    <t>well-drained, moist, deep soils, often N to E slopes</t>
  </si>
  <si>
    <t>sprouts readily and often</t>
  </si>
  <si>
    <t>best on protected, moist, fertile, cool sites</t>
  </si>
  <si>
    <t>wind and insects</t>
  </si>
  <si>
    <t>insects, usually flies</t>
  </si>
  <si>
    <t>dioecious; polygamous</t>
  </si>
  <si>
    <t>Woody Seed Plant Manual; Preston and Braham</t>
  </si>
  <si>
    <t>moist, acidic soils, frequently flooded</t>
  </si>
  <si>
    <t>stump sprouts (vitality and growth potential unknown)</t>
  </si>
  <si>
    <t>prolific root sprouter, and can reproduce by layering</t>
  </si>
  <si>
    <t>variety of well-drained moist soils, esp. sheltered</t>
  </si>
  <si>
    <t>low, wet flats or sloughs and deep swamps</t>
  </si>
  <si>
    <t>prolific stump sprouter</t>
  </si>
  <si>
    <t>wide variety of sites; best on loamy, well-drained</t>
  </si>
  <si>
    <t>small stumps sprout readily, larger sometimes; prolific root suckering</t>
  </si>
  <si>
    <t>wide variety of soils and physiography</t>
  </si>
  <si>
    <t>stump sprouting common (no root suckering)</t>
  </si>
  <si>
    <t>well-drained soils, esp. slopes, ridges, dunes</t>
  </si>
  <si>
    <t>stump sprouts prolifically and persistently</t>
  </si>
  <si>
    <t>swamp and drain borders w/ rich, moist, mucky soils</t>
  </si>
  <si>
    <t>alluvial soils, esp. loamy, not long-flooded</t>
  </si>
  <si>
    <t>deep, infertile soils, and moist, well-drained streamsides</t>
  </si>
  <si>
    <t>sprouts readily from stumps of young trees; root suckering uncommon</t>
  </si>
  <si>
    <t>wide range of sites, best: moist, fertile, sandy uplands</t>
  </si>
  <si>
    <t>suckering most common form of repro, stump sprouts rare</t>
  </si>
  <si>
    <t>deep, nutrient-rich soils, medium- to coarse-texture</t>
  </si>
  <si>
    <t>insects; honeybees</t>
  </si>
  <si>
    <t>wide variety of soils and drainage classes</t>
  </si>
  <si>
    <t>root sprouts readily, may form thickets</t>
  </si>
  <si>
    <t>root sprouting common (thickets), stem sprouting common</t>
  </si>
  <si>
    <t>wide variety of soils, w/ cool, moist summers</t>
  </si>
  <si>
    <t xml:space="preserve">stump sprouts readily  </t>
  </si>
  <si>
    <t>wide variety of soils, in areas with &gt;ave. moisture</t>
  </si>
  <si>
    <t>prolific root and stump sprouting after disturbance</t>
  </si>
  <si>
    <t>wide range of soils and sites; worst on dry, shallow</t>
  </si>
  <si>
    <t>stump sprouts with topkill</t>
  </si>
  <si>
    <t>typically hydromorphic soils, but w/out perm flooding</t>
  </si>
  <si>
    <t>wide variety of soils, esp dry sandy soils</t>
  </si>
  <si>
    <t>upland, dry, sandy, clay soils, also loamy soils</t>
  </si>
  <si>
    <t>best loamy sites, acidic soils, not too wet</t>
  </si>
  <si>
    <t>dry mountain, upland, barren &amp; slope sites</t>
  </si>
  <si>
    <t>alluvial flood plains, w/out extensive flooding</t>
  </si>
  <si>
    <t>range of habitats, incl. moist, rich bottomlands, shallow limestone uplands</t>
  </si>
  <si>
    <t>semixeric, nutrient-poor soils, S to W aspects</t>
  </si>
  <si>
    <t>well-drained terraces and colluvial bottomland sites</t>
  </si>
  <si>
    <t>wide variety of sites, wet bottoms to well-drained uplands</t>
  </si>
  <si>
    <t>flat, poorly-drained bottoms w/ high clay</t>
  </si>
  <si>
    <t>moist alluvial soils, best: clay loam ridges</t>
  </si>
  <si>
    <t>dry upland sites, incl. shallow soils, S to W aspect</t>
  </si>
  <si>
    <t>variety of dry-mesic to mesic sites, esp. N to E aspect</t>
  </si>
  <si>
    <t>best in rich sites w/ moist, well-drained loamy soils</t>
  </si>
  <si>
    <t>variety of sites and soils, gen. well-drained, coarse, thin</t>
  </si>
  <si>
    <t>fine sandy loam soils on highest first-bottom ridges w/out standing water</t>
  </si>
  <si>
    <t>not site-sensitive, upland, xerophytic, gen. at S to W aspects, upper slopes</t>
  </si>
  <si>
    <t>wide variety of upland and lowland sites, many soils</t>
  </si>
  <si>
    <t>20; 15-30</t>
  </si>
  <si>
    <t>layering not important except in northern and mountainous areas</t>
  </si>
  <si>
    <t>high (2 varieties); N to S and E to W trait gradients</t>
  </si>
  <si>
    <t>pop gen study; Floristic Synthesis; Silvics Manual</t>
  </si>
  <si>
    <t>wide variety of soils, gen. shallow, rocky soils, acidic</t>
  </si>
  <si>
    <t>3; 2</t>
  </si>
  <si>
    <t>layering possible, not important</t>
  </si>
  <si>
    <t>low variation; may be considered variety of A. balsamea</t>
  </si>
  <si>
    <t>pop gen studies</t>
  </si>
  <si>
    <t>diverse site conditions but not flooding, commonly on rough uplands</t>
  </si>
  <si>
    <t>pioneer to intermediate, occasionally climax</t>
  </si>
  <si>
    <t>~10</t>
  </si>
  <si>
    <t>no natural sprouting or suckering</t>
  </si>
  <si>
    <t>high; 2 varieties; much diversity in phenotypes</t>
  </si>
  <si>
    <t>wide range of soils, most common on wet to moist organic soils</t>
  </si>
  <si>
    <t>10; 12-15</t>
  </si>
  <si>
    <t>3-10; 3-6</t>
  </si>
  <si>
    <t xml:space="preserve">layering very important in N, uncommon in S, root shoots possible </t>
  </si>
  <si>
    <t>150-180; 150-240</t>
  </si>
  <si>
    <t>no nontypic varieties; much genetic variation in traits</t>
  </si>
  <si>
    <t>moist to very moist soils w/ good drainage</t>
  </si>
  <si>
    <t>20-30; 15</t>
  </si>
  <si>
    <t>no nontypic varieties; greater variation in S and New Eng.</t>
  </si>
  <si>
    <t>Floristic Synthesis; popgen study</t>
  </si>
  <si>
    <t>no sprouting, rare layering</t>
  </si>
  <si>
    <t>20-35</t>
  </si>
  <si>
    <t>rocky slopes and ridges, neutral to acidic soils</t>
  </si>
  <si>
    <t>wide variety of soils, but not too wet or dry, often cool, moist, fertile sites</t>
  </si>
  <si>
    <t>6-30</t>
  </si>
  <si>
    <t>1-5; 2-5</t>
  </si>
  <si>
    <t>readily layers and stem sprouts, often reproduces clonally in swamps</t>
  </si>
  <si>
    <t>flat sites w/ frequent prolonged flooding</t>
  </si>
  <si>
    <t>stump sprouts, better from smaller trees</t>
  </si>
  <si>
    <t>often glacial deposits, incl organic soils overlying rocks, wet bottomlands</t>
  </si>
  <si>
    <t>rarely layers, if ever</t>
  </si>
  <si>
    <t>wide variety of soil and site conditions, best: deep, loamy, well-drained soils</t>
  </si>
  <si>
    <t>5-20; 9-20</t>
  </si>
  <si>
    <t>3-10; 3-10 in N and 3-6 in S</t>
  </si>
  <si>
    <t>young pines sprout vigorously after crown death or bad damage</t>
  </si>
  <si>
    <t>150-170; 150-200</t>
  </si>
  <si>
    <t>acidic sandy loam soils high in organic matter, incl intermittently flooded</t>
  </si>
  <si>
    <t>frequent</t>
  </si>
  <si>
    <t>wide variety of sites, often sandy, acidic, low in organic matter, infertile</t>
  </si>
  <si>
    <t>seedlings can sprout from root collar w/ topkill</t>
  </si>
  <si>
    <t>no nontypic varieties; a highly variable species</t>
  </si>
  <si>
    <t>5-7; 4-5; 3-4</t>
  </si>
  <si>
    <t>usually exposed rocky sites w/ shallow soil, acidic, infertile, well-drained</t>
  </si>
  <si>
    <t>can sprout from base after stem injury</t>
  </si>
  <si>
    <t>no nontypic varieties; high genetic variation</t>
  </si>
  <si>
    <t>5; 5-7</t>
  </si>
  <si>
    <t>disseminates seeds annually</t>
  </si>
  <si>
    <t>well-drained, aerated sandy to loamy soils, typically from glacial outwash</t>
  </si>
  <si>
    <t>20-25; 15-25</t>
  </si>
  <si>
    <t>does not reproduce vegetatively</t>
  </si>
  <si>
    <t>less-fertile soils, infertile, shallow, sandy, often on slopes, var. of moisture</t>
  </si>
  <si>
    <t>4-9; 8-12</t>
  </si>
  <si>
    <t>3-4; ~3</t>
  </si>
  <si>
    <t>readily stump sprouts; layers, regenerates w/ sprouts, epicormic branching</t>
  </si>
  <si>
    <t>no nontypic varieties; some trait variation, races?</t>
  </si>
  <si>
    <t>150-200; 350 (max); 80-170</t>
  </si>
  <si>
    <t>grows on nearly all soils in range, best: well-drained sandy soils</t>
  </si>
  <si>
    <t>3-10; 3-5</t>
  </si>
  <si>
    <t>no nontypic varieties; much trait variation -- races, ecotypes?</t>
  </si>
  <si>
    <t>wide variety of soils and sites, best: moderate acidic soils w/ imperfect drainage</t>
  </si>
  <si>
    <t>3-13; 3-6</t>
  </si>
  <si>
    <t>pioneer to late</t>
  </si>
  <si>
    <t>1; 3 or more</t>
  </si>
  <si>
    <t>sprout growth is rare</t>
  </si>
  <si>
    <t>poor sites, variety of marine-origin soils, best: clay or loam, well-drained</t>
  </si>
  <si>
    <t>no nontypic varieties; may have ecotypes</t>
  </si>
  <si>
    <t>see A. arboreum</t>
  </si>
  <si>
    <t>high (2 varieties); 2 or 3 varieties recognized</t>
  </si>
  <si>
    <t>no nontypic varieties; highly uniform morphologically</t>
  </si>
  <si>
    <t>see other Aesculus</t>
  </si>
  <si>
    <t>Well-drained sandy or rocky soils on bluffs, ridges, rolling hills, and dry woods</t>
  </si>
  <si>
    <t>Well-drained, sandy soils, on ravine heads (pocosins, steepheads)</t>
  </si>
  <si>
    <t>low wet areas, hummocks, riparian and limestone bluffs and prairies</t>
  </si>
  <si>
    <t>moderately dry to mesic slopes and uplands, occasionally in ravines and bottoms</t>
  </si>
  <si>
    <t>deep sands and crevices in pine forests, along streams</t>
  </si>
  <si>
    <t>alluvial woods and sheltered valleys</t>
  </si>
  <si>
    <t>rich woods and ravines, mainly in uplands, rarely coastal plain</t>
  </si>
  <si>
    <t>previously common in rich deciduous and mixed forests</t>
  </si>
  <si>
    <t>stream banks and adjacent flood plains in rich mesic forest</t>
  </si>
  <si>
    <t>seldom sets seed</t>
  </si>
  <si>
    <t>upland and floodplain forests, sandhills, hummocks</t>
  </si>
  <si>
    <t>135-270</t>
  </si>
  <si>
    <t>Eastern Oldlist</t>
  </si>
  <si>
    <t>136-198</t>
  </si>
  <si>
    <t>150-250; 210-319</t>
  </si>
  <si>
    <t>FEIS; Eastern Oldlist</t>
  </si>
  <si>
    <t>193-249</t>
  </si>
  <si>
    <t>100-150; 100-120; 166-348</t>
  </si>
  <si>
    <t>Silvics Manual; Preston and Braham; Eastern Oldlist</t>
  </si>
  <si>
    <t>60-70; 101</t>
  </si>
  <si>
    <t>Silvics Manual; Eastern Oldlist</t>
  </si>
  <si>
    <t>565-679</t>
  </si>
  <si>
    <t>150; 200-400; 340-500</t>
  </si>
  <si>
    <t>Preston and Braham; Silvics Manual; Eastern Oldlist</t>
  </si>
  <si>
    <t>250-300; 600; 289-464</t>
  </si>
  <si>
    <t>250-300; 400; 231-1653</t>
  </si>
  <si>
    <t>250-300; 400-600; 314-1622</t>
  </si>
  <si>
    <t>300; &gt;450; 795-860</t>
  </si>
  <si>
    <t>Preston and Braham; FEIS; Eastern Oldlist</t>
  </si>
  <si>
    <t>250-350; &gt;400; 211-555</t>
  </si>
  <si>
    <t>200-300; 200-250; 139-509</t>
  </si>
  <si>
    <t>160-180; 278-458</t>
  </si>
  <si>
    <t>Preston and Braham; Eastern Oldlist</t>
  </si>
  <si>
    <t>200-250; 400; 352-445</t>
  </si>
  <si>
    <t>311-429</t>
  </si>
  <si>
    <t>200-250; 265-427</t>
  </si>
  <si>
    <t>&gt;250; 136-412</t>
  </si>
  <si>
    <t>Silvics Manual; FEIS; Eastern Oldlist</t>
  </si>
  <si>
    <t>200-250; 200-450; 147-408</t>
  </si>
  <si>
    <t>200-300; 400; 253-401</t>
  </si>
  <si>
    <t>Preston and Braham; FEIS; Silvics Manual; Eastern Oldlist</t>
  </si>
  <si>
    <t>300-400; 232-395</t>
  </si>
  <si>
    <t>150; 309-387</t>
  </si>
  <si>
    <t>120-150; 211-361</t>
  </si>
  <si>
    <t>180-200; 300; 354</t>
  </si>
  <si>
    <t>300-400; 228-315</t>
  </si>
  <si>
    <t>280-307</t>
  </si>
  <si>
    <t>70-80; 300</t>
  </si>
  <si>
    <t>200-250; 300-350; 285</t>
  </si>
  <si>
    <t>150-175; 200; 202-257</t>
  </si>
  <si>
    <t>200; 226-247</t>
  </si>
  <si>
    <t>60 (ave); 150; 245</t>
  </si>
  <si>
    <t>Woody Plant Seed Manual; Preston and Braham; Eastern Oldlist</t>
  </si>
  <si>
    <t>140; 240</t>
  </si>
  <si>
    <t>250; 232</t>
  </si>
  <si>
    <t>230-281</t>
  </si>
  <si>
    <t>150-180; 240 (max); 191-241</t>
  </si>
  <si>
    <t>400 (max.); 218</t>
  </si>
  <si>
    <t>50-80; 55-120; 50-150; 213</t>
  </si>
  <si>
    <t>Preston and Braham; Silvics Manual; FEIS; Eastern Oldlist</t>
  </si>
  <si>
    <t>122-212</t>
  </si>
  <si>
    <t>300-400; 204</t>
  </si>
  <si>
    <t>100-120; 175-200; 191-192</t>
  </si>
  <si>
    <t>150; 141</t>
  </si>
  <si>
    <t>60-80; 65-95, 150 (max); 122-126</t>
  </si>
  <si>
    <t>150-200; 200-500; 169</t>
  </si>
  <si>
    <t>short-lived; 121-173</t>
  </si>
  <si>
    <t>50-80; 40-100; 113</t>
  </si>
  <si>
    <t>blight-killed trees are able to stump sprout</t>
  </si>
  <si>
    <t>NA</t>
  </si>
  <si>
    <t>very little if any sexual reproduction</t>
  </si>
  <si>
    <t>see Tsuga canadensis</t>
  </si>
  <si>
    <t>see other Ulmus</t>
  </si>
  <si>
    <t>see other Magnolia</t>
  </si>
  <si>
    <t>see C. laevigata</t>
  </si>
  <si>
    <t>see other Betula</t>
  </si>
  <si>
    <t>see other Fraxinus</t>
  </si>
  <si>
    <t>see Q. falcata</t>
  </si>
  <si>
    <t>see similar Quercus</t>
  </si>
  <si>
    <t>see similar Carya</t>
  </si>
  <si>
    <t>see A. flava</t>
  </si>
  <si>
    <t>FEIS; Ledig (1998)</t>
  </si>
  <si>
    <t>Ledig (1998)</t>
  </si>
  <si>
    <t>Neale and Adams 1985</t>
  </si>
  <si>
    <t>self-fertile, but mostly outcrossing (78-97%; lower at higher elevations)</t>
  </si>
  <si>
    <t>highly outcrossed (t(m) range 0.981 to 1.0)</t>
  </si>
  <si>
    <t>Apsit et al. 2002</t>
  </si>
  <si>
    <t>predominantly outcrossed; t(m)=1.0</t>
  </si>
  <si>
    <t>Silvics Manual; Robichaud et al. 2006</t>
  </si>
  <si>
    <t>selfing possible, but male and female flower asyncrhony; T(m)=0.9-1.0</t>
  </si>
  <si>
    <t>t(m)=1.0 in two Penn. Pops; 100% outcrossing</t>
  </si>
  <si>
    <t>Schwarzmann and Gerhold 1991; Sork et al. 1993</t>
  </si>
  <si>
    <t>self-fertile, but cross-pollination favored; selfing rare or nonexistent</t>
  </si>
  <si>
    <t>Silvics Manual; Dow and Ashley 1998</t>
  </si>
  <si>
    <t>t(m)=1.0 in a Missouri forest</t>
  </si>
  <si>
    <t>Fernandez-Manjarres et al. 2006</t>
  </si>
  <si>
    <t>Iddrisu and Ritland 2004</t>
  </si>
  <si>
    <t>outcrossing rate in A. macrophyllum = 0.96</t>
  </si>
  <si>
    <t>t(m) = 0.996 in Betula maximowicziana</t>
  </si>
  <si>
    <t>Uchiyama et al. 2009</t>
  </si>
  <si>
    <t>male and female flower asyncrhony; t(m) = 1.0 in C. illinoinensis</t>
  </si>
  <si>
    <t>Silvics Manual; Ruter et al. 2000</t>
  </si>
  <si>
    <t>Ritland et al. 2005; Bacilieri et al. 1996</t>
  </si>
  <si>
    <t>Q. garryana t(m) = 0.96; Q. robur almost completely outcrossing; see Q. macrocarpa</t>
  </si>
  <si>
    <t>outcrossing rate probably ~100%</t>
  </si>
  <si>
    <t>see Q. rubra and Q. velutina</t>
  </si>
  <si>
    <t>highly outcrossed, flowering structure, self-incompatibility</t>
  </si>
  <si>
    <t>Pierson et al. 2007</t>
  </si>
  <si>
    <t>probably highly outcrossed</t>
  </si>
  <si>
    <t>see Castanea dentata</t>
  </si>
  <si>
    <t>see Abies balsamea</t>
  </si>
  <si>
    <t>probably self-incompatible</t>
  </si>
  <si>
    <t>see Celtis laevigata</t>
  </si>
  <si>
    <t>can be apomictic (viable seeds w/out pollination); apomictic, selfing and outcrossing</t>
  </si>
  <si>
    <t>Preston and Braham; Lo et al. 2010</t>
  </si>
  <si>
    <t>selfing unlikely because polygamodioecious or dioecious</t>
  </si>
  <si>
    <t>outcrossing rate in F. sylvatica = 94-98%; 94-100%</t>
  </si>
  <si>
    <t>Rossi et al. 1996; Merzeau et al. 1994</t>
  </si>
  <si>
    <t>t(m) from 0.69 to 0.99 in androdioecious Fraxinus lanuginosa</t>
  </si>
  <si>
    <t>Ishida and Hiura 2002</t>
  </si>
  <si>
    <t>male and female flower asyncrhony; outcrossing likely very high</t>
  </si>
  <si>
    <t>Silvics Manual; see Juglans nigra</t>
  </si>
  <si>
    <t>t(m)=0.97 for L. occidentalis; t(m)=0.675 for L. decidua; t(m)=0.943 for L. decidua</t>
  </si>
  <si>
    <t>Funda et al. 2008; Lewandowski and Burcyzk 2000; Lewandowski et al. 1991</t>
  </si>
  <si>
    <t>Hoey and Parks 1994</t>
  </si>
  <si>
    <t>outcrossing, but lower-than expected genetic variation for an outcrosser</t>
  </si>
  <si>
    <t>selfing possible, but pollen genearlly produced only when stigma no longer receptive</t>
  </si>
  <si>
    <t>see M. acuminata, fraseri and virginiana</t>
  </si>
  <si>
    <t>gametophytically determined self-incompatibility (SI) system in Malus domestica</t>
  </si>
  <si>
    <t>Hegedus 2006</t>
  </si>
  <si>
    <t>Chen et al. 2008</t>
  </si>
  <si>
    <t>Wild P. americana predominantly outcrossing, but lower-than-expected gen. variation</t>
  </si>
  <si>
    <t>t(m) from 0.535 to 0.654 in Canada</t>
  </si>
  <si>
    <t>Rajora et al 2000</t>
  </si>
  <si>
    <t>selfing possible, with weak male and female asyncrhony, pine outcrossing rate gen. 0.91-0.98</t>
  </si>
  <si>
    <t>partial self-sterility likely in pines, pine outcrossing rate gen. 0.91-0.98</t>
  </si>
  <si>
    <t>selfing possible, but strong male and female asyncrhony, pine outcrossing rate gen. 0.91-0.98</t>
  </si>
  <si>
    <t>highly self-fertile, weak male and female asyncrhony, some self-sterility, outcrossing 0.79-0.98</t>
  </si>
  <si>
    <t>probably little inbreeding</t>
  </si>
  <si>
    <t>Lund et al. 1992</t>
  </si>
  <si>
    <t>self-fertile; t(m) for P. mahaleb hermaphrodite families 0.41 to 0.99</t>
  </si>
  <si>
    <t>self-fertile; t(m) for P. mahaleb hermaphrodite families 0.41 to 0.99; 5% selfing rate in P. avium</t>
  </si>
  <si>
    <t>Woody Seed Plant Manual; Garcia et al. 2005; Gomory and Paule 2001</t>
  </si>
  <si>
    <t>probably little inbreeding, in part because mostly dioecious</t>
  </si>
  <si>
    <t>see P. tremuloides also</t>
  </si>
  <si>
    <t>gametophytically determined self-incompatibility (SI) system in Sorbus torminalis</t>
  </si>
  <si>
    <t>Belletti et al. 2008</t>
  </si>
  <si>
    <t>t(m) from 0.24 to 0.335 in small Quebec pops; T. plicata mean outcrossing rate 0.715</t>
  </si>
  <si>
    <t>Lamy et al. 1999; O'Connell et al. 2001</t>
  </si>
  <si>
    <t>selfing unlikely because polygamodioecious</t>
  </si>
  <si>
    <t>selfing unlikely because polygamodioecious; outcrossing rate in A. macrophyllum = 0.96</t>
  </si>
  <si>
    <t>selfing unlikely because polygamous; outcrossing rate in A. macrophyllum = 0.96</t>
  </si>
  <si>
    <t>selfing unlikely because mostly dioecious; outcrossing rate in A. macrophyllum = 0.96</t>
  </si>
  <si>
    <t>may be self-fertile, but probably unlikely because dendency to dioecy</t>
  </si>
  <si>
    <t>selfing possible because hermaphroditic?</t>
  </si>
  <si>
    <t>gametophytically determined self-incompatibility (SI) system, as in other Rosaceae?</t>
  </si>
  <si>
    <t>?</t>
  </si>
  <si>
    <t>probably mostly outcrossing (see Betula spp.)</t>
  </si>
  <si>
    <t>selfing unlikely because polygamous or dioecious</t>
  </si>
  <si>
    <t>selfing unlikely because mostly dioecious</t>
  </si>
  <si>
    <t>outcrossing probably high -- Arbutus menziesii t(m) = 0.97</t>
  </si>
  <si>
    <t>Beland et al. 2007</t>
  </si>
  <si>
    <t>T. heterophylla t(m) from 0.921 and 0.946</t>
  </si>
  <si>
    <t>El-Kassaby et al. 2003</t>
  </si>
  <si>
    <t>selfing possible because hermaphroditic, as Cercis?</t>
  </si>
  <si>
    <t xml:space="preserve">Allegheny chinkapin </t>
  </si>
  <si>
    <t>Castanea pumila</t>
  </si>
  <si>
    <t xml:space="preserve">American basswood </t>
  </si>
  <si>
    <t>Tilia americana</t>
  </si>
  <si>
    <t xml:space="preserve">American beech </t>
  </si>
  <si>
    <t>Fagus grandifolia</t>
  </si>
  <si>
    <t xml:space="preserve">American chestnut </t>
  </si>
  <si>
    <t>Castanea dentata</t>
  </si>
  <si>
    <t xml:space="preserve">American elm </t>
  </si>
  <si>
    <t>Ulmus americana</t>
  </si>
  <si>
    <t xml:space="preserve">American holly </t>
  </si>
  <si>
    <t>Ilex opaca</t>
  </si>
  <si>
    <t xml:space="preserve">American mountain-ash </t>
  </si>
  <si>
    <t>Sorbus americana</t>
  </si>
  <si>
    <t xml:space="preserve">American plum </t>
  </si>
  <si>
    <t>Prunus americana</t>
  </si>
  <si>
    <t xml:space="preserve">American sycamore </t>
  </si>
  <si>
    <t>Platanus occidentalis</t>
  </si>
  <si>
    <t xml:space="preserve">Arkansas oak </t>
  </si>
  <si>
    <t>Quercus arkansana</t>
  </si>
  <si>
    <t xml:space="preserve">baldcypress </t>
  </si>
  <si>
    <t>Taxodium distichum</t>
  </si>
  <si>
    <t xml:space="preserve">balsam fir </t>
  </si>
  <si>
    <t>Abies balsamea</t>
  </si>
  <si>
    <t xml:space="preserve">bigleaf magnolia </t>
  </si>
  <si>
    <t>Magnolia macrophylla</t>
  </si>
  <si>
    <t xml:space="preserve">bigtooth aspen </t>
  </si>
  <si>
    <t>Populus grandidentata</t>
  </si>
  <si>
    <t xml:space="preserve">bitternut hickory </t>
  </si>
  <si>
    <t>Carya cordiformis</t>
  </si>
  <si>
    <t xml:space="preserve">black ash </t>
  </si>
  <si>
    <t>Fraxinus nigra</t>
  </si>
  <si>
    <t xml:space="preserve">black cherry </t>
  </si>
  <si>
    <t>Prunus serotina</t>
  </si>
  <si>
    <t xml:space="preserve">black locust </t>
  </si>
  <si>
    <t>Robinia pseudoacacia</t>
  </si>
  <si>
    <t xml:space="preserve">black maple </t>
  </si>
  <si>
    <t>Acer nigrum</t>
  </si>
  <si>
    <t xml:space="preserve">black oak </t>
  </si>
  <si>
    <t>Quercus velutina</t>
  </si>
  <si>
    <t xml:space="preserve">black walnut </t>
  </si>
  <si>
    <t>Juglans nigra</t>
  </si>
  <si>
    <t xml:space="preserve">black willow </t>
  </si>
  <si>
    <t>Salix nigra</t>
  </si>
  <si>
    <t xml:space="preserve">blackgum </t>
  </si>
  <si>
    <t>Nyssa sylvatica</t>
  </si>
  <si>
    <t xml:space="preserve">blackjack oak </t>
  </si>
  <si>
    <t>Quercus marilandica</t>
  </si>
  <si>
    <t xml:space="preserve">blue ash </t>
  </si>
  <si>
    <t>Fraxinus quadrangulata</t>
  </si>
  <si>
    <t xml:space="preserve">boxelder </t>
  </si>
  <si>
    <t>Acer negundo</t>
  </si>
  <si>
    <t xml:space="preserve">Boynton oak </t>
  </si>
  <si>
    <t>Quercus boyntonii</t>
  </si>
  <si>
    <t xml:space="preserve">bur oak </t>
  </si>
  <si>
    <t>Quercus macrocarpa</t>
  </si>
  <si>
    <t xml:space="preserve">butternut </t>
  </si>
  <si>
    <t>Juglans cinerea</t>
  </si>
  <si>
    <t xml:space="preserve">Carolina ash </t>
  </si>
  <si>
    <t>Fraxinus caroliniana</t>
  </si>
  <si>
    <t xml:space="preserve">Carolina basswood </t>
  </si>
  <si>
    <t>Tilia americana var. caroliniana</t>
  </si>
  <si>
    <t xml:space="preserve">Carolina hemlock </t>
  </si>
  <si>
    <t>Tsuga caroliniana</t>
  </si>
  <si>
    <t xml:space="preserve">Carolina silverbell </t>
  </si>
  <si>
    <t>Halesia caroliniana</t>
  </si>
  <si>
    <t xml:space="preserve">chalk maple </t>
  </si>
  <si>
    <t>Acer leucoderme</t>
  </si>
  <si>
    <t xml:space="preserve">cherrybark oak </t>
  </si>
  <si>
    <t>Quercus pagoda</t>
  </si>
  <si>
    <t xml:space="preserve">chestnut oak </t>
  </si>
  <si>
    <t>Quercus prinus</t>
  </si>
  <si>
    <t xml:space="preserve">chinkapin oak </t>
  </si>
  <si>
    <t>Quercus muehlenbergii</t>
  </si>
  <si>
    <t xml:space="preserve">chokecherry </t>
  </si>
  <si>
    <t>Prunus virginiana</t>
  </si>
  <si>
    <t xml:space="preserve">common persimmon </t>
  </si>
  <si>
    <t>Diospyros virginiana</t>
  </si>
  <si>
    <t xml:space="preserve">common serviceberry </t>
  </si>
  <si>
    <t>Amelanchier arborea</t>
  </si>
  <si>
    <t xml:space="preserve">cucumbertree </t>
  </si>
  <si>
    <t>Magnolia acuminata</t>
  </si>
  <si>
    <t xml:space="preserve">Delta post oak </t>
  </si>
  <si>
    <t>Quercus similis</t>
  </si>
  <si>
    <t xml:space="preserve">Durand oak </t>
  </si>
  <si>
    <t>Quercus sinuata</t>
  </si>
  <si>
    <t xml:space="preserve">eastern cottonwood </t>
  </si>
  <si>
    <t>Populus deltoides</t>
  </si>
  <si>
    <t xml:space="preserve">eastern hemlock </t>
  </si>
  <si>
    <t>Tsuga canadensis</t>
  </si>
  <si>
    <t xml:space="preserve">eastern hophornbeam </t>
  </si>
  <si>
    <t>Ostrya virginiana</t>
  </si>
  <si>
    <t xml:space="preserve">eastern redbud </t>
  </si>
  <si>
    <t>Cercis canadensis</t>
  </si>
  <si>
    <t xml:space="preserve">eastern redcedar </t>
  </si>
  <si>
    <t>Juniperus virginiana</t>
  </si>
  <si>
    <t xml:space="preserve">Florida maple </t>
  </si>
  <si>
    <t>Acer barbatum</t>
  </si>
  <si>
    <t xml:space="preserve">flowering dogwood </t>
  </si>
  <si>
    <t>Cornus florida</t>
  </si>
  <si>
    <t xml:space="preserve">Fraser fir </t>
  </si>
  <si>
    <t>Abies fraseri</t>
  </si>
  <si>
    <t xml:space="preserve">gray birch </t>
  </si>
  <si>
    <t>Betula populifolia</t>
  </si>
  <si>
    <t xml:space="preserve">green ash </t>
  </si>
  <si>
    <t>Fraxinus pennsylvanica</t>
  </si>
  <si>
    <t xml:space="preserve">gum bumelia </t>
  </si>
  <si>
    <t>Sideroxylon lanuginosum</t>
  </si>
  <si>
    <t xml:space="preserve">hackberry </t>
  </si>
  <si>
    <t>Celtis occidentalis</t>
  </si>
  <si>
    <t xml:space="preserve">hawthorn species </t>
  </si>
  <si>
    <t>Crataegus spp.</t>
  </si>
  <si>
    <t xml:space="preserve">honeylocust </t>
  </si>
  <si>
    <t>Gleditsia triacanthos</t>
  </si>
  <si>
    <t xml:space="preserve">Kentucky coffeetree </t>
  </si>
  <si>
    <t>Gymnocladus dioicus</t>
  </si>
  <si>
    <t xml:space="preserve">laurel oak </t>
  </si>
  <si>
    <t>Quercus laurifolia</t>
  </si>
  <si>
    <t xml:space="preserve">loblolly pine </t>
  </si>
  <si>
    <t>Pinus taeda</t>
  </si>
  <si>
    <t xml:space="preserve">longleaf pine </t>
  </si>
  <si>
    <t>Pinus palustris</t>
  </si>
  <si>
    <t xml:space="preserve">mockernut hickory </t>
  </si>
  <si>
    <t>Carya alba</t>
  </si>
  <si>
    <t xml:space="preserve">mountain magnolia </t>
  </si>
  <si>
    <t>Magnolia fraseri</t>
  </si>
  <si>
    <t xml:space="preserve">mountain maple </t>
  </si>
  <si>
    <t>Acer spicatum</t>
  </si>
  <si>
    <t xml:space="preserve">musclewood </t>
  </si>
  <si>
    <t>Carpinus caroliniana</t>
  </si>
  <si>
    <t xml:space="preserve">northern red oak </t>
  </si>
  <si>
    <t>Quercus rubra</t>
  </si>
  <si>
    <t xml:space="preserve">northern white-cedar </t>
  </si>
  <si>
    <t>Thuja occidentalis</t>
  </si>
  <si>
    <t xml:space="preserve">nutmeg hickory </t>
  </si>
  <si>
    <t>Carya myristiciformis</t>
  </si>
  <si>
    <t xml:space="preserve">Ohio buckeye </t>
  </si>
  <si>
    <t>Aesculus glabra</t>
  </si>
  <si>
    <t xml:space="preserve">overcup oak </t>
  </si>
  <si>
    <t>Quercus lyrata</t>
  </si>
  <si>
    <t xml:space="preserve">painted buckeye </t>
  </si>
  <si>
    <t>Aesculus sylvatica</t>
  </si>
  <si>
    <t xml:space="preserve">paper birch </t>
  </si>
  <si>
    <t>Betula papyrifera</t>
  </si>
  <si>
    <t xml:space="preserve">pawpaw </t>
  </si>
  <si>
    <t>Asimina triloba</t>
  </si>
  <si>
    <t xml:space="preserve">pignut hickory </t>
  </si>
  <si>
    <t>Carya glabra</t>
  </si>
  <si>
    <t xml:space="preserve">pin cherry </t>
  </si>
  <si>
    <t>Prunus pensylvanica</t>
  </si>
  <si>
    <t xml:space="preserve">pin oak </t>
  </si>
  <si>
    <t>Quercus palustris</t>
  </si>
  <si>
    <t xml:space="preserve">pitch pine </t>
  </si>
  <si>
    <t>Pinus rigida</t>
  </si>
  <si>
    <t xml:space="preserve">post oak </t>
  </si>
  <si>
    <t>Quercus stellata</t>
  </si>
  <si>
    <t xml:space="preserve">quaking aspen </t>
  </si>
  <si>
    <t>Populus tremuloides</t>
  </si>
  <si>
    <t xml:space="preserve">red maple </t>
  </si>
  <si>
    <t>Acer rubrum</t>
  </si>
  <si>
    <t xml:space="preserve">red mulberry </t>
  </si>
  <si>
    <t>Morus rubra</t>
  </si>
  <si>
    <t xml:space="preserve">red pine </t>
  </si>
  <si>
    <t>Pinus resinosa</t>
  </si>
  <si>
    <t xml:space="preserve">red spruce </t>
  </si>
  <si>
    <t>Picea rubens</t>
  </si>
  <si>
    <t xml:space="preserve">redbay </t>
  </si>
  <si>
    <t>Persea borbonia</t>
  </si>
  <si>
    <t xml:space="preserve">river birch </t>
  </si>
  <si>
    <t>Betula nigra</t>
  </si>
  <si>
    <t xml:space="preserve">rock elm </t>
  </si>
  <si>
    <t>Ulmus thomasii</t>
  </si>
  <si>
    <t xml:space="preserve">roundleaf serviceberry </t>
  </si>
  <si>
    <t>Amelanchier sanguinea</t>
  </si>
  <si>
    <t xml:space="preserve">sand hickory </t>
  </si>
  <si>
    <t>Carya pallida</t>
  </si>
  <si>
    <t xml:space="preserve">sassafras </t>
  </si>
  <si>
    <t>Sassafras albidum</t>
  </si>
  <si>
    <t xml:space="preserve">scarlet oak </t>
  </si>
  <si>
    <t>Quercus coccinea</t>
  </si>
  <si>
    <t xml:space="preserve">scrub oak </t>
  </si>
  <si>
    <t>Quercus ilicifolia</t>
  </si>
  <si>
    <t xml:space="preserve">September elm </t>
  </si>
  <si>
    <t>Ulmus serotina</t>
  </si>
  <si>
    <t xml:space="preserve">shagbark hickory </t>
  </si>
  <si>
    <t>Carya ovata</t>
  </si>
  <si>
    <t xml:space="preserve">shellbark hickory </t>
  </si>
  <si>
    <t>Carya laciniosa</t>
  </si>
  <si>
    <t xml:space="preserve">shingle oak </t>
  </si>
  <si>
    <t>Quercus imbricaria</t>
  </si>
  <si>
    <t xml:space="preserve">shortleaf pine </t>
  </si>
  <si>
    <t>Pinus echinata</t>
  </si>
  <si>
    <t xml:space="preserve">Shumard oak </t>
  </si>
  <si>
    <t>Quercus shumardii</t>
  </si>
  <si>
    <t xml:space="preserve">silver maple </t>
  </si>
  <si>
    <t>Acer saccharinum</t>
  </si>
  <si>
    <t xml:space="preserve">slippery elm </t>
  </si>
  <si>
    <t>Ulmus rubra</t>
  </si>
  <si>
    <t xml:space="preserve">smoketree </t>
  </si>
  <si>
    <t>Cotinus obovatus</t>
  </si>
  <si>
    <t xml:space="preserve">sourwood </t>
  </si>
  <si>
    <t>Oxydendrum arboreum</t>
  </si>
  <si>
    <t xml:space="preserve">southern crabapple </t>
  </si>
  <si>
    <t>Malus angustifolia</t>
  </si>
  <si>
    <t xml:space="preserve">southern red oak </t>
  </si>
  <si>
    <t>Quercus falcata</t>
  </si>
  <si>
    <t xml:space="preserve">spruce pine </t>
  </si>
  <si>
    <t>Pinus glabra</t>
  </si>
  <si>
    <t xml:space="preserve">striped maple </t>
  </si>
  <si>
    <t>Acer pensylvanicum</t>
  </si>
  <si>
    <t xml:space="preserve">sugar maple </t>
  </si>
  <si>
    <t>Acer saccharum</t>
  </si>
  <si>
    <t xml:space="preserve">sugarberry </t>
  </si>
  <si>
    <t>Celtis laevigata</t>
  </si>
  <si>
    <t xml:space="preserve">swamp chestnut oak </t>
  </si>
  <si>
    <t>Quercus michauxii</t>
  </si>
  <si>
    <t xml:space="preserve">swamp white oak </t>
  </si>
  <si>
    <t>Quercus bicolor</t>
  </si>
  <si>
    <t xml:space="preserve">sweet birch </t>
  </si>
  <si>
    <t>Betula lenta</t>
  </si>
  <si>
    <t xml:space="preserve">sweet crabapple </t>
  </si>
  <si>
    <t>Malus coronaria</t>
  </si>
  <si>
    <t xml:space="preserve">sweetbay </t>
  </si>
  <si>
    <t>Magnolia virginiana</t>
  </si>
  <si>
    <t xml:space="preserve">sweetgum </t>
  </si>
  <si>
    <t>Liquidambar styraciflua</t>
  </si>
  <si>
    <t xml:space="preserve">Table Mountain pine </t>
  </si>
  <si>
    <t>Pinus pungens</t>
  </si>
  <si>
    <t xml:space="preserve">tamarack </t>
  </si>
  <si>
    <t>Larix laricina</t>
  </si>
  <si>
    <t xml:space="preserve">umbrella magnolia </t>
  </si>
  <si>
    <t>Magnolia tripetala</t>
  </si>
  <si>
    <t xml:space="preserve">Virginia pine </t>
  </si>
  <si>
    <t>Pinus virginiana</t>
  </si>
  <si>
    <t xml:space="preserve">Virginia roundleaf birch </t>
  </si>
  <si>
    <t>Betula uber</t>
  </si>
  <si>
    <t xml:space="preserve">water hickory </t>
  </si>
  <si>
    <t>Carya aquatica</t>
  </si>
  <si>
    <t xml:space="preserve">water oak </t>
  </si>
  <si>
    <t>Quercus nigra</t>
  </si>
  <si>
    <t xml:space="preserve">water tupelo </t>
  </si>
  <si>
    <t>Nyssa aquatica</t>
  </si>
  <si>
    <t xml:space="preserve">white ash </t>
  </si>
  <si>
    <t>Fraxinus americana</t>
  </si>
  <si>
    <t xml:space="preserve">white basswood </t>
  </si>
  <si>
    <t>Tilia americana var. heterophylla</t>
  </si>
  <si>
    <t xml:space="preserve">white oak </t>
  </si>
  <si>
    <t>Quercus alba</t>
  </si>
  <si>
    <t xml:space="preserve">white pine </t>
  </si>
  <si>
    <t>Pinus strobus</t>
  </si>
  <si>
    <t xml:space="preserve">willow oak </t>
  </si>
  <si>
    <t>Quercus phellos</t>
  </si>
  <si>
    <t xml:space="preserve">winged elm </t>
  </si>
  <si>
    <t>Ulmus alata</t>
  </si>
  <si>
    <t xml:space="preserve">yellow birch </t>
  </si>
  <si>
    <t>Betula alleghaniensis</t>
  </si>
  <si>
    <t xml:space="preserve">yellow buckeye </t>
  </si>
  <si>
    <t>Aesculus flava</t>
  </si>
  <si>
    <t xml:space="preserve">yellow-poplar </t>
  </si>
  <si>
    <t>Liriodendron tulipifera</t>
  </si>
  <si>
    <t xml:space="preserve">yellowwood </t>
  </si>
  <si>
    <t>Cladrastis kentukea</t>
  </si>
  <si>
    <t>Species Name</t>
  </si>
  <si>
    <t>Common Name</t>
  </si>
  <si>
    <r>
      <t>Intrinsic Factor A1:</t>
    </r>
    <r>
      <rPr>
        <b/>
        <u/>
        <sz val="14"/>
        <color rgb="FF365F91"/>
        <rFont val="Cambria"/>
        <family val="1"/>
      </rPr>
      <t xml:space="preserve"> Population Structure</t>
    </r>
  </si>
  <si>
    <t>Description:</t>
  </si>
  <si>
    <r>
      <t>Intrinsic Factor A2:</t>
    </r>
    <r>
      <rPr>
        <b/>
        <u/>
        <sz val="14"/>
        <color rgb="FF365F91"/>
        <rFont val="Cambria"/>
        <family val="1"/>
      </rPr>
      <t xml:space="preserve"> Rarity/Density</t>
    </r>
  </si>
  <si>
    <r>
      <t xml:space="preserve">Intrinsic Factor A3: </t>
    </r>
    <r>
      <rPr>
        <b/>
        <u/>
        <sz val="14"/>
        <color rgb="FF365F91"/>
        <rFont val="Cambria"/>
        <family val="1"/>
      </rPr>
      <t>Regeneration Capacity</t>
    </r>
  </si>
  <si>
    <r>
      <t xml:space="preserve">Intrinsic Factor A4: </t>
    </r>
    <r>
      <rPr>
        <b/>
        <u/>
        <sz val="14"/>
        <color rgb="FF365F91"/>
        <rFont val="Cambria"/>
        <family val="1"/>
      </rPr>
      <t>Dispersal Ability</t>
    </r>
  </si>
  <si>
    <r>
      <t xml:space="preserve">Intrinsic Factor A5: </t>
    </r>
    <r>
      <rPr>
        <b/>
        <u/>
        <sz val="14"/>
        <color rgb="FF365F91"/>
        <rFont val="Cambria"/>
        <family val="1"/>
      </rPr>
      <t>Habitat Affinities</t>
    </r>
  </si>
  <si>
    <r>
      <t>Intrinsic Factor A6:</t>
    </r>
    <r>
      <rPr>
        <b/>
        <u/>
        <sz val="14"/>
        <color rgb="FF365F91"/>
        <rFont val="Cambria"/>
        <family val="1"/>
      </rPr>
      <t xml:space="preserve"> Genetic Variation</t>
    </r>
  </si>
  <si>
    <r>
      <t>External Factor B1:</t>
    </r>
    <r>
      <rPr>
        <b/>
        <u/>
        <sz val="14"/>
        <color rgb="FF365F91"/>
        <rFont val="Cambria"/>
        <family val="1"/>
      </rPr>
      <t xml:space="preserve"> Pest and Pathogen Threats</t>
    </r>
  </si>
  <si>
    <r>
      <t>Conservation Modifier C1:</t>
    </r>
    <r>
      <rPr>
        <b/>
        <u/>
        <sz val="14"/>
        <color rgb="FF365F91"/>
        <rFont val="Cambria"/>
        <family val="1"/>
      </rPr>
      <t xml:space="preserve"> Endemism</t>
    </r>
  </si>
  <si>
    <t xml:space="preserve">Percent of a given species’ range encompassed by the area of interest. </t>
  </si>
  <si>
    <r>
      <t>Conservation Modifier C2:</t>
    </r>
    <r>
      <rPr>
        <b/>
        <u/>
        <sz val="14"/>
        <color rgb="FF365F91"/>
        <rFont val="Cambria"/>
        <family val="1"/>
      </rPr>
      <t xml:space="preserve"> Conservation Status</t>
    </r>
  </si>
  <si>
    <r>
      <t>External Factor B2:</t>
    </r>
    <r>
      <rPr>
        <b/>
        <u/>
        <sz val="14"/>
        <color rgb="FF365F91"/>
        <rFont val="Cambria"/>
        <family val="1"/>
      </rPr>
      <t xml:space="preserve"> Climate Change Pressure</t>
    </r>
  </si>
  <si>
    <t>Forest Tree Genetic Risk Assessment System:</t>
  </si>
  <si>
    <t>A Tool for Conservation Decision-Making in Changing Times</t>
  </si>
  <si>
    <t>How to Use the Risk Assessment System</t>
  </si>
  <si>
    <t xml:space="preserve">The indices are divided into six intrinsic risk factors, which describe characteristics of tree species and their distributions; </t>
  </si>
  <si>
    <t>Intrinsic Risk Factors</t>
  </si>
  <si>
    <t>External Risk Factors</t>
  </si>
  <si>
    <t>Conservation Modifiers</t>
  </si>
  <si>
    <t>A1) Population Structure</t>
  </si>
  <si>
    <t>B1) Pest and Pathogen Threats</t>
  </si>
  <si>
    <t>C1) Endemism</t>
  </si>
  <si>
    <t>A2) Rarity/Density</t>
  </si>
  <si>
    <t>B2) Habitat Shift Pressure</t>
  </si>
  <si>
    <t>C2) Conservation Status</t>
  </si>
  <si>
    <t>A3) Regeneration Capacity</t>
  </si>
  <si>
    <t>A4) Dispersal Ability</t>
  </si>
  <si>
    <t>A5) Habitat Affinities</t>
  </si>
  <si>
    <t>A6) Genetic Variation</t>
  </si>
  <si>
    <t>For more details, see the accompanying document describing the Forest Tree Genetic Risk Assessment System.</t>
  </si>
  <si>
    <t xml:space="preserve">Changing climate conditions and increasing pest and pathogen infestations will increase the likelihood that forest trees </t>
  </si>
  <si>
    <t xml:space="preserve">could experience population-level extirpation or species-level extinction during the next century.  Funds, however, </t>
  </si>
  <si>
    <t xml:space="preserve">will be limited for management and gene conservation efforts to preserve forest tree genetic diversity.  </t>
  </si>
  <si>
    <t xml:space="preserve">The Forest Tree Genetic Risk Assessment System provides users a framework to rank the relative risk </t>
  </si>
  <si>
    <t>of genetic degradation for multiple forest tree species.</t>
  </si>
  <si>
    <t xml:space="preserve">This framework is designed to be flexible in terms of the area the risk assessment encompasses, the species characteristics </t>
  </si>
  <si>
    <t xml:space="preserve">included in the assessment, and the weighting of those characteristics.  Information about most species characteristics </t>
  </si>
  <si>
    <t xml:space="preserve">This spreadsheet includes 10 indices to rank the relative risk of genetic degradation for 131 tree species of the Southern Appalachian region. </t>
  </si>
  <si>
    <t xml:space="preserve">two external risk factors, which describe external threats to tree species; and two conservation modifiers, which describe </t>
  </si>
  <si>
    <t>to include in their assessments, and how to assign the appropriate relative weights placed on each.</t>
  </si>
  <si>
    <t>are available from public sources.</t>
  </si>
  <si>
    <t xml:space="preserve">conservation value associated with species (see below).  Users can decide which risk factors and modifiers </t>
  </si>
  <si>
    <t>Calculating final rankings</t>
  </si>
  <si>
    <t xml:space="preserve">The indices associated with each risk factor or conservation modifier are combined for a final set of risk scores. </t>
  </si>
  <si>
    <t xml:space="preserve">to generate a risk score for each species on a scale of 0 to 100, with higher scores equating to higher vulnerability.  </t>
  </si>
  <si>
    <t xml:space="preserve">These factor weights should reflect the importance of each factor relative to the other factors. </t>
  </si>
  <si>
    <r>
      <t>The scores are then added across the factors (“</t>
    </r>
    <r>
      <rPr>
        <b/>
        <i/>
        <sz val="12"/>
        <rFont val="Times New Roman"/>
        <family val="1"/>
      </rPr>
      <t>Risk Sum</t>
    </r>
    <r>
      <rPr>
        <sz val="12"/>
        <rFont val="Times New Roman"/>
        <family val="1"/>
      </rPr>
      <t>”), divided by the highest possible score to generate a “</t>
    </r>
    <r>
      <rPr>
        <b/>
        <i/>
        <sz val="12"/>
        <rFont val="Times New Roman"/>
        <family val="1"/>
      </rPr>
      <t>Risk Total</t>
    </r>
    <r>
      <rPr>
        <sz val="12"/>
        <rFont val="Times New Roman"/>
        <family val="1"/>
      </rPr>
      <t xml:space="preserve">” </t>
    </r>
  </si>
  <si>
    <r>
      <t>score from 0 to 100.  These risk totals are then ranked for all the species in the assessment (“</t>
    </r>
    <r>
      <rPr>
        <b/>
        <sz val="12"/>
        <rFont val="Times New Roman"/>
        <family val="1"/>
      </rPr>
      <t>Risk Rank</t>
    </r>
    <r>
      <rPr>
        <sz val="12"/>
        <rFont val="Times New Roman"/>
        <family val="1"/>
      </rPr>
      <t>”).</t>
    </r>
  </si>
  <si>
    <t xml:space="preserve">by a weight. The sum of these weights, across the factors included in the analysis, need to sum to 1.0 for the final risk score </t>
  </si>
  <si>
    <r>
      <t>From each of the index values, a score is calculated (e.g. “</t>
    </r>
    <r>
      <rPr>
        <b/>
        <sz val="12"/>
        <rFont val="Times New Roman"/>
        <family val="1"/>
      </rPr>
      <t>Population Score</t>
    </r>
    <r>
      <rPr>
        <sz val="12"/>
        <rFont val="Times New Roman"/>
        <family val="1"/>
      </rPr>
      <t>” and “</t>
    </r>
    <r>
      <rPr>
        <b/>
        <sz val="12"/>
        <rFont val="Times New Roman"/>
        <family val="1"/>
      </rPr>
      <t>Pest Score</t>
    </r>
    <r>
      <rPr>
        <sz val="12"/>
        <rFont val="Times New Roman"/>
        <family val="1"/>
      </rPr>
      <t xml:space="preserve">”) by multiplying the index value </t>
    </r>
  </si>
  <si>
    <t>SD</t>
  </si>
  <si>
    <t>Factor</t>
  </si>
  <si>
    <t>Weight</t>
  </si>
  <si>
    <t>Total</t>
  </si>
  <si>
    <t>Risk Ranking</t>
  </si>
  <si>
    <t>C) Conservation Modifiers</t>
  </si>
  <si>
    <t>B) External Factors</t>
  </si>
  <si>
    <t>A) Intrinsic Factors</t>
  </si>
  <si>
    <t xml:space="preserve">Species  </t>
  </si>
  <si>
    <t xml:space="preserve">potential of each species based on several species-specific characteristics. </t>
  </si>
  <si>
    <t>is fragmented.</t>
  </si>
  <si>
    <t xml:space="preserve">Index quantifying the size of each species range within the area of interest, </t>
  </si>
  <si>
    <t xml:space="preserve">the total number of populations, and the number of disjunct populations.  </t>
  </si>
  <si>
    <t>of overall populations, and a greater number of disjunct populations.</t>
  </si>
  <si>
    <t>and that occur at a low density across the area in which they occur.</t>
  </si>
  <si>
    <t xml:space="preserve">Index quantifying the commonness of plot-level occurrences of each species </t>
  </si>
  <si>
    <t>species occurring within its range within the area of interest (density).</t>
  </si>
  <si>
    <t>within the area of interest (rarity), and the relative number of trees of each</t>
  </si>
  <si>
    <t>versus larger trees, and for species with lower reproductive capacity.</t>
  </si>
  <si>
    <t xml:space="preserve">Index quantifying, for each species within the area of interest, the percent </t>
  </si>
  <si>
    <t xml:space="preserve">of trees per acre across plots that are saplings, as a measurement of the </t>
  </si>
  <si>
    <t xml:space="preserve">current reproductive success of each species, as well as the relative reproductive </t>
  </si>
  <si>
    <t xml:space="preserve">Index quantifying the relative ability to disperse the seed for each species </t>
  </si>
  <si>
    <t xml:space="preserve">within the area of interest.  </t>
  </si>
  <si>
    <t>Index quantifying the relative risk of climate change on tree species</t>
  </si>
  <si>
    <t xml:space="preserve">Index quantifying the relative amount of between-population variation </t>
  </si>
  <si>
    <t xml:space="preserve">that exists within the species. </t>
  </si>
  <si>
    <t>differentiation among populations.</t>
  </si>
  <si>
    <t>insect and disease threats.</t>
  </si>
  <si>
    <t>Index quantifying, for each species within the area of interest, the relative threat</t>
  </si>
  <si>
    <t xml:space="preserve">posed by pests and pathogens. </t>
  </si>
  <si>
    <t xml:space="preserve">Index quantifying the relative risk of climate change on tree species as a result </t>
  </si>
  <si>
    <t xml:space="preserve">Index quantifying, for each species within the area of interest, conservation status </t>
  </si>
  <si>
    <t xml:space="preserve">as assessed by NatureServe. </t>
  </si>
  <si>
    <t>and those in the bottom third with a green icon.</t>
  </si>
  <si>
    <r>
      <t xml:space="preserve">Species ranked in the top third for </t>
    </r>
    <r>
      <rPr>
        <b/>
        <sz val="12"/>
        <rFont val="Times New Roman"/>
        <family val="1"/>
      </rPr>
      <t>“Risk Rank”</t>
    </r>
    <r>
      <rPr>
        <sz val="12"/>
        <rFont val="Times New Roman"/>
        <family val="1"/>
      </rPr>
      <t xml:space="preserve"> are designated with a red icon, those in the middle third with a yellow icon, </t>
    </r>
  </si>
  <si>
    <t>given their habitat affinities, including niche breadth, site affinities, and</t>
  </si>
  <si>
    <t xml:space="preserve"> associations with higher elevations and later successional stages. </t>
  </si>
  <si>
    <t>breadth and more specific site affinities.</t>
  </si>
  <si>
    <t xml:space="preserve">tend toward later forest successional stages, and have narrow niche </t>
  </si>
  <si>
    <t xml:space="preserve">of the expected impact of climate change on the future area and location </t>
  </si>
  <si>
    <t>of their suitable habitat, and the degree to which their existing distribution</t>
  </si>
  <si>
    <t xml:space="preserve">Index values will be higher for species that are expected to have less suitable </t>
  </si>
  <si>
    <t xml:space="preserve">habitat in the future, that have less current habitat overlapping with expected </t>
  </si>
  <si>
    <t>future habitat, that have current habitat farther distances from expected future</t>
  </si>
  <si>
    <t>habitat, and that exist in more highly fragmented landscapes.</t>
  </si>
  <si>
    <t xml:space="preserve">Index values will be higher for species with smaller ranges, a greater number </t>
  </si>
  <si>
    <t xml:space="preserve">Index values will be higher for species that occur less commonly overall, </t>
  </si>
  <si>
    <t xml:space="preserve">Index values will be higher for species with a smaller proportion of saplings </t>
  </si>
  <si>
    <t>Index values will be higher for species that on average disperse seed shorter distances.</t>
  </si>
  <si>
    <t>Index values will be higher for species that exist at higher elevations,</t>
  </si>
  <si>
    <t xml:space="preserve">Index values will be higher for species that have higher levels of genetic </t>
  </si>
  <si>
    <t xml:space="preserve">Index vlaues will be higher for species facing more serious and more immediate </t>
  </si>
  <si>
    <t>A species endemic to a region would have an index value of 100 percent.</t>
  </si>
  <si>
    <t xml:space="preserve">Index values will be higher for species with more imperiled conservation status. </t>
  </si>
  <si>
    <t>Range Area</t>
  </si>
  <si>
    <t>Range Score</t>
  </si>
  <si>
    <t>N Pops</t>
  </si>
  <si>
    <t>Pops Score</t>
  </si>
  <si>
    <t>Mean Pop Area</t>
  </si>
  <si>
    <t>Pop Area Score</t>
  </si>
  <si>
    <t>N Disjuncts</t>
  </si>
  <si>
    <t>Disjunct Score</t>
  </si>
  <si>
    <t>Population Index</t>
  </si>
  <si>
    <t>N Plots</t>
  </si>
  <si>
    <t>Percent Plots</t>
  </si>
  <si>
    <t>Plots Score</t>
  </si>
  <si>
    <t>N Trees</t>
  </si>
  <si>
    <t>Trees/1000ha</t>
  </si>
  <si>
    <t>Density Score</t>
  </si>
  <si>
    <t>Rarity Index</t>
  </si>
  <si>
    <t>Mean TPA/Plot</t>
  </si>
  <si>
    <t>Sapling Mean TPA/Plot</t>
  </si>
  <si>
    <t>Percent Saplings</t>
  </si>
  <si>
    <t>Demographic Score</t>
  </si>
  <si>
    <t>Large Seed Crop Frequency</t>
  </si>
  <si>
    <t>Seed Crop Source</t>
  </si>
  <si>
    <t>Seed Crop Score</t>
  </si>
  <si>
    <t>Maturation</t>
  </si>
  <si>
    <t>Maturation Source</t>
  </si>
  <si>
    <t>Maturation Score</t>
  </si>
  <si>
    <t>Cloning Ability</t>
  </si>
  <si>
    <t>Cloning Source</t>
  </si>
  <si>
    <t>Cloning Score</t>
  </si>
  <si>
    <t>Lifespan</t>
  </si>
  <si>
    <t>Lifespan Source</t>
  </si>
  <si>
    <t>Lifespan Score</t>
  </si>
  <si>
    <t>Dioecy</t>
  </si>
  <si>
    <t>Dioecy Source</t>
  </si>
  <si>
    <t>Dioecy Score</t>
  </si>
  <si>
    <t>Regen Total</t>
  </si>
  <si>
    <t>Regen Number</t>
  </si>
  <si>
    <t>Regeneration Index</t>
  </si>
  <si>
    <t>Seed Dispersal Description</t>
  </si>
  <si>
    <t>Seed Dispersal Source</t>
  </si>
  <si>
    <t>Seed Dispersal Type</t>
  </si>
  <si>
    <t>Seed Dispersal Distance</t>
  </si>
  <si>
    <t>Dispersal Index</t>
  </si>
  <si>
    <t>Mean Elevation</t>
  </si>
  <si>
    <t>Elevation Score</t>
  </si>
  <si>
    <t>Niche Breadth</t>
  </si>
  <si>
    <t>Niche Score</t>
  </si>
  <si>
    <t>Successional Stage</t>
  </si>
  <si>
    <t>Stage Source</t>
  </si>
  <si>
    <t>Stage Score</t>
  </si>
  <si>
    <t>Site Affinities</t>
  </si>
  <si>
    <t>Site Source</t>
  </si>
  <si>
    <t>Site Score</t>
  </si>
  <si>
    <t>Habitat Total</t>
  </si>
  <si>
    <t>Habitat Number</t>
  </si>
  <si>
    <t>Habitat Index</t>
  </si>
  <si>
    <t>Population Differentiation</t>
  </si>
  <si>
    <t>Differentiation Source</t>
  </si>
  <si>
    <t>Differentiation Score</t>
  </si>
  <si>
    <t>Mating System</t>
  </si>
  <si>
    <t>Mating Source</t>
  </si>
  <si>
    <t>Mating Score</t>
  </si>
  <si>
    <t>Pollination Vector</t>
  </si>
  <si>
    <t>Pollination Source</t>
  </si>
  <si>
    <t>Pollination Score</t>
  </si>
  <si>
    <t>Variation Total</t>
  </si>
  <si>
    <t>Variation Number</t>
  </si>
  <si>
    <t>Variation Index</t>
  </si>
  <si>
    <t>Threat 1</t>
  </si>
  <si>
    <t>Threat 1 Severity</t>
  </si>
  <si>
    <t>Threat 1 Immediacy</t>
  </si>
  <si>
    <t>Threat 1 Score</t>
  </si>
  <si>
    <t>Threat 2</t>
  </si>
  <si>
    <t>Threat 2 Severity</t>
  </si>
  <si>
    <t>Threat 2 Immediacy</t>
  </si>
  <si>
    <t>Threat 2 Score</t>
  </si>
  <si>
    <t>Threat 3</t>
  </si>
  <si>
    <t>Threat 3 Severity</t>
  </si>
  <si>
    <t>Threat 3 Immediacy</t>
  </si>
  <si>
    <t>Threat 3 Score</t>
  </si>
  <si>
    <t>Threat 4</t>
  </si>
  <si>
    <t>Threat 4 Severity</t>
  </si>
  <si>
    <t>Threat 4 Immediacy</t>
  </si>
  <si>
    <t>Threat 4 Score</t>
  </si>
  <si>
    <t>Threat 5</t>
  </si>
  <si>
    <t>Threat 5 Severity</t>
  </si>
  <si>
    <t>Threat 5 Immediacy</t>
  </si>
  <si>
    <t>Threat 5 Score</t>
  </si>
  <si>
    <t>Pest Total</t>
  </si>
  <si>
    <t>Pest Index</t>
  </si>
  <si>
    <t>Current Suitable</t>
  </si>
  <si>
    <t>Future Suitable</t>
  </si>
  <si>
    <t>Area Change</t>
  </si>
  <si>
    <t>Area Change Score</t>
  </si>
  <si>
    <t>Suitable Overlap</t>
  </si>
  <si>
    <t>Stability Percent</t>
  </si>
  <si>
    <t>Stability Score</t>
  </si>
  <si>
    <t>Movement Distance</t>
  </si>
  <si>
    <t>Shift Pressure</t>
  </si>
  <si>
    <t>Shift Score</t>
  </si>
  <si>
    <t>Forest Area</t>
  </si>
  <si>
    <t>Nonforest Score</t>
  </si>
  <si>
    <t>Climate Total</t>
  </si>
  <si>
    <t>Climate Number</t>
  </si>
  <si>
    <t>Climate Index</t>
  </si>
  <si>
    <t>Range Area in Region</t>
  </si>
  <si>
    <t>Endemism Index</t>
  </si>
  <si>
    <t>Range Area Total</t>
  </si>
  <si>
    <t>Global Conservation Status</t>
  </si>
  <si>
    <t>Conservation Index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</si>
</sst>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#,##0.0"/>
    <numFmt numFmtId="167" formatCode="0.0"/>
  </numFmts>
  <fonts count="15">
    <font>
      <sz val="10"/>
      <name val="MS Sans Serif"/>
    </font>
    <font>
      <sz val="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b/>
      <i/>
      <u/>
      <sz val="14"/>
      <color rgb="FF365F91"/>
      <name val="Cambria"/>
      <family val="1"/>
    </font>
    <font>
      <b/>
      <u/>
      <sz val="14"/>
      <color rgb="FF365F91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MS Sans Serif"/>
      <family val="2"/>
    </font>
    <font>
      <sz val="10"/>
      <name val="Times New Roman"/>
      <family val="1"/>
    </font>
    <font>
      <b/>
      <i/>
      <sz val="14"/>
      <color rgb="FF365F91"/>
      <name val="Cambria"/>
      <family val="1"/>
    </font>
    <font>
      <sz val="12"/>
      <name val="MS Sans Serif"/>
      <family val="2"/>
    </font>
    <font>
      <b/>
      <i/>
      <sz val="12"/>
      <name val="MS Sans Serif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0" fillId="0" borderId="0" xfId="0" quotePrefix="1" applyNumberFormat="1"/>
    <xf numFmtId="2" fontId="0" fillId="0" borderId="0" xfId="0" applyNumberFormat="1"/>
    <xf numFmtId="4" fontId="0" fillId="0" borderId="0" xfId="0" applyNumberFormat="1"/>
    <xf numFmtId="1" fontId="0" fillId="0" borderId="0" xfId="0" applyNumberFormat="1"/>
    <xf numFmtId="0" fontId="2" fillId="0" borderId="0" xfId="0" applyFont="1"/>
    <xf numFmtId="2" fontId="0" fillId="0" borderId="0" xfId="0" quotePrefix="1" applyNumberFormat="1"/>
    <xf numFmtId="0" fontId="3" fillId="0" borderId="0" xfId="0" quotePrefix="1" applyNumberFormat="1" applyFont="1"/>
    <xf numFmtId="0" fontId="3" fillId="0" borderId="0" xfId="0" applyFont="1"/>
    <xf numFmtId="0" fontId="0" fillId="0" borderId="0" xfId="0" applyFill="1"/>
    <xf numFmtId="165" fontId="0" fillId="0" borderId="0" xfId="0" applyNumberFormat="1"/>
    <xf numFmtId="4" fontId="0" fillId="0" borderId="6" xfId="0" applyNumberFormat="1" applyBorder="1"/>
    <xf numFmtId="4" fontId="0" fillId="0" borderId="0" xfId="0" applyNumberFormat="1" applyBorder="1"/>
    <xf numFmtId="0" fontId="3" fillId="0" borderId="6" xfId="0" quotePrefix="1" applyNumberFormat="1" applyFont="1" applyFill="1" applyBorder="1"/>
    <xf numFmtId="4" fontId="3" fillId="0" borderId="6" xfId="0" applyNumberFormat="1" applyFont="1" applyBorder="1"/>
    <xf numFmtId="4" fontId="0" fillId="0" borderId="8" xfId="0" applyNumberFormat="1" applyBorder="1"/>
    <xf numFmtId="4" fontId="0" fillId="0" borderId="1" xfId="0" applyNumberFormat="1" applyBorder="1"/>
    <xf numFmtId="1" fontId="0" fillId="0" borderId="6" xfId="0" applyNumberFormat="1" applyBorder="1"/>
    <xf numFmtId="1" fontId="0" fillId="0" borderId="8" xfId="0" applyNumberFormat="1" applyBorder="1"/>
    <xf numFmtId="0" fontId="0" fillId="0" borderId="6" xfId="0" applyBorder="1"/>
    <xf numFmtId="0" fontId="0" fillId="0" borderId="7" xfId="0" applyBorder="1"/>
    <xf numFmtId="3" fontId="0" fillId="0" borderId="6" xfId="0" applyNumberForma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3" fillId="0" borderId="0" xfId="0" quotePrefix="1" applyNumberFormat="1" applyFont="1" applyFill="1" applyBorder="1"/>
    <xf numFmtId="4" fontId="3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0" fillId="0" borderId="6" xfId="0" quotePrefix="1" applyNumberFormat="1" applyBorder="1"/>
    <xf numFmtId="2" fontId="0" fillId="0" borderId="0" xfId="0" quotePrefix="1" applyNumberFormat="1" applyBorder="1"/>
    <xf numFmtId="0" fontId="0" fillId="0" borderId="8" xfId="0" quotePrefix="1" applyNumberFormat="1" applyBorder="1"/>
    <xf numFmtId="2" fontId="0" fillId="0" borderId="1" xfId="0" quotePrefix="1" applyNumberFormat="1" applyBorder="1"/>
    <xf numFmtId="165" fontId="0" fillId="0" borderId="0" xfId="0" applyNumberFormat="1" applyBorder="1"/>
    <xf numFmtId="164" fontId="0" fillId="0" borderId="0" xfId="0" applyNumberFormat="1" applyBorder="1"/>
    <xf numFmtId="0" fontId="0" fillId="0" borderId="6" xfId="0" quotePrefix="1" applyNumberFormat="1" applyFont="1" applyFill="1" applyBorder="1"/>
    <xf numFmtId="0" fontId="0" fillId="0" borderId="6" xfId="0" applyNumberFormat="1" applyBorder="1"/>
    <xf numFmtId="165" fontId="0" fillId="0" borderId="1" xfId="0" applyNumberFormat="1" applyBorder="1"/>
    <xf numFmtId="0" fontId="0" fillId="0" borderId="1" xfId="0" applyBorder="1"/>
    <xf numFmtId="2" fontId="0" fillId="0" borderId="6" xfId="0" quotePrefix="1" applyNumberFormat="1" applyBorder="1"/>
    <xf numFmtId="2" fontId="0" fillId="0" borderId="6" xfId="0" quotePrefix="1" applyNumberFormat="1" applyFont="1" applyFill="1" applyBorder="1"/>
    <xf numFmtId="2" fontId="0" fillId="0" borderId="8" xfId="0" quotePrefix="1" applyNumberFormat="1" applyBorder="1"/>
    <xf numFmtId="0" fontId="0" fillId="0" borderId="6" xfId="0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2" fontId="0" fillId="0" borderId="0" xfId="0" applyNumberFormat="1" applyFill="1"/>
    <xf numFmtId="0" fontId="3" fillId="8" borderId="6" xfId="0" applyFont="1" applyFill="1" applyBorder="1"/>
    <xf numFmtId="2" fontId="0" fillId="0" borderId="0" xfId="0" applyNumberFormat="1" applyFill="1" applyBorder="1"/>
    <xf numFmtId="2" fontId="0" fillId="0" borderId="1" xfId="0" applyNumberFormat="1" applyFill="1" applyBorder="1"/>
    <xf numFmtId="2" fontId="0" fillId="0" borderId="6" xfId="0" applyNumberFormat="1" applyFill="1" applyBorder="1"/>
    <xf numFmtId="2" fontId="0" fillId="0" borderId="8" xfId="0" applyNumberFormat="1" applyFill="1" applyBorder="1"/>
    <xf numFmtId="0" fontId="0" fillId="11" borderId="6" xfId="0" applyFill="1" applyBorder="1"/>
    <xf numFmtId="2" fontId="3" fillId="0" borderId="0" xfId="0" applyNumberFormat="1" applyFont="1" applyFill="1" applyBorder="1"/>
    <xf numFmtId="0" fontId="0" fillId="11" borderId="7" xfId="0" applyFill="1" applyBorder="1"/>
    <xf numFmtId="0" fontId="0" fillId="11" borderId="9" xfId="0" applyFill="1" applyBorder="1"/>
    <xf numFmtId="0" fontId="0" fillId="8" borderId="7" xfId="0" applyFill="1" applyBorder="1"/>
    <xf numFmtId="0" fontId="0" fillId="8" borderId="9" xfId="0" applyFill="1" applyBorder="1"/>
    <xf numFmtId="2" fontId="0" fillId="9" borderId="10" xfId="0" applyNumberFormat="1" applyFill="1" applyBorder="1"/>
    <xf numFmtId="0" fontId="3" fillId="8" borderId="7" xfId="0" applyFont="1" applyFill="1" applyBorder="1"/>
    <xf numFmtId="0" fontId="0" fillId="0" borderId="0" xfId="0" applyFill="1" applyBorder="1"/>
    <xf numFmtId="0" fontId="0" fillId="8" borderId="0" xfId="0" applyFill="1" applyBorder="1"/>
    <xf numFmtId="0" fontId="0" fillId="0" borderId="8" xfId="0" applyFill="1" applyBorder="1"/>
    <xf numFmtId="0" fontId="0" fillId="0" borderId="1" xfId="0" applyFill="1" applyBorder="1"/>
    <xf numFmtId="0" fontId="3" fillId="0" borderId="0" xfId="0" applyFont="1" applyFill="1" applyBorder="1"/>
    <xf numFmtId="0" fontId="2" fillId="8" borderId="5" xfId="0" applyFont="1" applyFill="1" applyBorder="1" applyAlignment="1">
      <alignment horizontal="center"/>
    </xf>
    <xf numFmtId="0" fontId="0" fillId="8" borderId="1" xfId="0" applyFill="1" applyBorder="1"/>
    <xf numFmtId="0" fontId="0" fillId="12" borderId="7" xfId="0" applyFill="1" applyBorder="1"/>
    <xf numFmtId="0" fontId="0" fillId="12" borderId="9" xfId="0" applyFill="1" applyBorder="1"/>
    <xf numFmtId="0" fontId="0" fillId="0" borderId="0" xfId="0" applyFont="1" applyFill="1" applyBorder="1"/>
    <xf numFmtId="0" fontId="0" fillId="0" borderId="6" xfId="0" applyFill="1" applyBorder="1" applyAlignment="1">
      <alignment horizontal="left"/>
    </xf>
    <xf numFmtId="164" fontId="0" fillId="0" borderId="0" xfId="0" applyNumberFormat="1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quotePrefix="1" applyBorder="1" applyAlignment="1">
      <alignment horizontal="left"/>
    </xf>
    <xf numFmtId="16" fontId="0" fillId="0" borderId="6" xfId="0" quotePrefix="1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16" fontId="0" fillId="0" borderId="6" xfId="0" quotePrefix="1" applyNumberFormat="1" applyFill="1" applyBorder="1" applyAlignment="1">
      <alignment horizontal="left"/>
    </xf>
    <xf numFmtId="1" fontId="0" fillId="0" borderId="6" xfId="0" applyNumberForma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6" xfId="0" quotePrefix="1" applyFill="1" applyBorder="1" applyAlignment="1">
      <alignment horizontal="left"/>
    </xf>
    <xf numFmtId="16" fontId="3" fillId="0" borderId="6" xfId="0" quotePrefix="1" applyNumberFormat="1" applyFont="1" applyFill="1" applyBorder="1" applyAlignment="1">
      <alignment horizontal="left"/>
    </xf>
    <xf numFmtId="0" fontId="3" fillId="0" borderId="6" xfId="0" quotePrefix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8" xfId="0" quotePrefix="1" applyFill="1" applyBorder="1" applyAlignment="1">
      <alignment horizontal="left"/>
    </xf>
    <xf numFmtId="16" fontId="0" fillId="0" borderId="6" xfId="0" applyNumberFormat="1" applyFill="1" applyBorder="1" applyAlignment="1">
      <alignment horizontal="left"/>
    </xf>
    <xf numFmtId="2" fontId="0" fillId="7" borderId="10" xfId="0" applyNumberFormat="1" applyFill="1" applyBorder="1"/>
    <xf numFmtId="2" fontId="0" fillId="7" borderId="11" xfId="0" applyNumberFormat="1" applyFill="1" applyBorder="1"/>
    <xf numFmtId="0" fontId="2" fillId="14" borderId="3" xfId="0" applyNumberFormat="1" applyFont="1" applyFill="1" applyBorder="1"/>
    <xf numFmtId="0" fontId="2" fillId="14" borderId="5" xfId="0" applyNumberFormat="1" applyFont="1" applyFill="1" applyBorder="1"/>
    <xf numFmtId="0" fontId="3" fillId="14" borderId="7" xfId="0" quotePrefix="1" applyNumberFormat="1" applyFont="1" applyFill="1" applyBorder="1"/>
    <xf numFmtId="0" fontId="3" fillId="14" borderId="7" xfId="0" applyNumberFormat="1" applyFont="1" applyFill="1" applyBorder="1"/>
    <xf numFmtId="0" fontId="3" fillId="14" borderId="9" xfId="0" quotePrefix="1" applyNumberFormat="1" applyFont="1" applyFill="1" applyBorder="1"/>
    <xf numFmtId="0" fontId="4" fillId="14" borderId="6" xfId="0" applyFont="1" applyFill="1" applyBorder="1"/>
    <xf numFmtId="0" fontId="4" fillId="14" borderId="8" xfId="0" applyFont="1" applyFill="1" applyBorder="1"/>
    <xf numFmtId="166" fontId="0" fillId="8" borderId="7" xfId="0" applyNumberFormat="1" applyFill="1" applyBorder="1"/>
    <xf numFmtId="166" fontId="0" fillId="0" borderId="0" xfId="0" applyNumberFormat="1"/>
    <xf numFmtId="166" fontId="2" fillId="8" borderId="5" xfId="0" applyNumberFormat="1" applyFont="1" applyFill="1" applyBorder="1" applyAlignment="1">
      <alignment horizontal="center"/>
    </xf>
    <xf numFmtId="167" fontId="2" fillId="8" borderId="5" xfId="0" applyNumberFormat="1" applyFont="1" applyFill="1" applyBorder="1" applyAlignment="1">
      <alignment horizontal="center"/>
    </xf>
    <xf numFmtId="167" fontId="0" fillId="8" borderId="7" xfId="0" applyNumberFormat="1" applyFill="1" applyBorder="1"/>
    <xf numFmtId="167" fontId="0" fillId="0" borderId="0" xfId="0" applyNumberFormat="1"/>
    <xf numFmtId="166" fontId="0" fillId="8" borderId="9" xfId="0" applyNumberFormat="1" applyFill="1" applyBorder="1"/>
    <xf numFmtId="167" fontId="0" fillId="8" borderId="9" xfId="0" applyNumberFormat="1" applyFill="1" applyBorder="1"/>
    <xf numFmtId="167" fontId="0" fillId="8" borderId="7" xfId="0" quotePrefix="1" applyNumberFormat="1" applyFill="1" applyBorder="1"/>
    <xf numFmtId="167" fontId="0" fillId="0" borderId="0" xfId="0" quotePrefix="1" applyNumberFormat="1"/>
    <xf numFmtId="167" fontId="0" fillId="8" borderId="9" xfId="0" quotePrefix="1" applyNumberFormat="1" applyFill="1" applyBorder="1"/>
    <xf numFmtId="2" fontId="0" fillId="0" borderId="0" xfId="0" applyNumberFormat="1" applyBorder="1"/>
    <xf numFmtId="2" fontId="0" fillId="0" borderId="1" xfId="0" applyNumberFormat="1" applyBorder="1"/>
    <xf numFmtId="2" fontId="0" fillId="0" borderId="6" xfId="0" applyNumberFormat="1" applyBorder="1"/>
    <xf numFmtId="2" fontId="0" fillId="0" borderId="8" xfId="0" applyNumberFormat="1" applyBorder="1"/>
    <xf numFmtId="0" fontId="2" fillId="0" borderId="3" xfId="0" applyFont="1" applyBorder="1" applyAlignment="1"/>
    <xf numFmtId="167" fontId="0" fillId="0" borderId="0" xfId="0" applyNumberFormat="1" applyFill="1" applyBorder="1"/>
    <xf numFmtId="167" fontId="0" fillId="0" borderId="0" xfId="0" applyNumberFormat="1" applyFill="1"/>
    <xf numFmtId="0" fontId="2" fillId="11" borderId="5" xfId="0" applyFont="1" applyFill="1" applyBorder="1" applyAlignment="1">
      <alignment horizontal="center"/>
    </xf>
    <xf numFmtId="2" fontId="2" fillId="9" borderId="2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/>
    <xf numFmtId="0" fontId="7" fillId="0" borderId="0" xfId="0" applyFont="1" applyAlignment="1"/>
    <xf numFmtId="165" fontId="10" fillId="0" borderId="0" xfId="0" applyNumberFormat="1" applyFont="1"/>
    <xf numFmtId="165" fontId="7" fillId="0" borderId="0" xfId="0" applyNumberFormat="1" applyFont="1"/>
    <xf numFmtId="0" fontId="7" fillId="0" borderId="0" xfId="0" applyNumberFormat="1" applyFont="1"/>
    <xf numFmtId="0" fontId="7" fillId="0" borderId="0" xfId="0" applyFont="1"/>
    <xf numFmtId="167" fontId="0" fillId="0" borderId="7" xfId="0" applyNumberFormat="1" applyBorder="1"/>
    <xf numFmtId="0" fontId="7" fillId="0" borderId="1" xfId="0" applyFont="1" applyBorder="1"/>
    <xf numFmtId="167" fontId="0" fillId="0" borderId="9" xfId="0" applyNumberForma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9" xfId="0" applyBorder="1"/>
    <xf numFmtId="0" fontId="3" fillId="0" borderId="0" xfId="0" applyFont="1" applyFill="1"/>
    <xf numFmtId="0" fontId="3" fillId="0" borderId="1" xfId="0" applyFont="1" applyBorder="1"/>
    <xf numFmtId="0" fontId="11" fillId="5" borderId="6" xfId="0" applyFont="1" applyFill="1" applyBorder="1"/>
    <xf numFmtId="2" fontId="11" fillId="0" borderId="7" xfId="0" applyNumberFormat="1" applyFont="1" applyBorder="1"/>
    <xf numFmtId="0" fontId="11" fillId="6" borderId="6" xfId="0" applyFont="1" applyFill="1" applyBorder="1"/>
    <xf numFmtId="0" fontId="11" fillId="0" borderId="6" xfId="0" applyFont="1" applyFill="1" applyBorder="1"/>
    <xf numFmtId="0" fontId="11" fillId="4" borderId="6" xfId="0" applyFont="1" applyFill="1" applyBorder="1"/>
    <xf numFmtId="0" fontId="11" fillId="2" borderId="6" xfId="0" applyFont="1" applyFill="1" applyBorder="1"/>
    <xf numFmtId="2" fontId="11" fillId="0" borderId="6" xfId="0" applyNumberFormat="1" applyFont="1" applyBorder="1"/>
    <xf numFmtId="0" fontId="11" fillId="3" borderId="6" xfId="0" applyFont="1" applyFill="1" applyBorder="1"/>
    <xf numFmtId="0" fontId="11" fillId="10" borderId="6" xfId="0" applyFont="1" applyFill="1" applyBorder="1"/>
    <xf numFmtId="0" fontId="11" fillId="12" borderId="6" xfId="0" applyFont="1" applyFill="1" applyBorder="1"/>
    <xf numFmtId="0" fontId="11" fillId="13" borderId="8" xfId="0" applyFont="1" applyFill="1" applyBorder="1"/>
    <xf numFmtId="2" fontId="11" fillId="0" borderId="9" xfId="0" applyNumberFormat="1" applyFont="1" applyFill="1" applyBorder="1"/>
    <xf numFmtId="0" fontId="7" fillId="0" borderId="0" xfId="0" applyFont="1" applyBorder="1"/>
    <xf numFmtId="2" fontId="7" fillId="0" borderId="0" xfId="0" applyNumberFormat="1" applyFont="1" applyBorder="1"/>
    <xf numFmtId="0" fontId="3" fillId="4" borderId="8" xfId="0" applyFont="1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7" xfId="0" applyFill="1" applyBorder="1"/>
    <xf numFmtId="0" fontId="0" fillId="3" borderId="8" xfId="0" applyFill="1" applyBorder="1"/>
    <xf numFmtId="0" fontId="0" fillId="0" borderId="9" xfId="0" applyFill="1" applyBorder="1"/>
    <xf numFmtId="0" fontId="0" fillId="12" borderId="8" xfId="0" applyFill="1" applyBorder="1"/>
    <xf numFmtId="0" fontId="0" fillId="13" borderId="0" xfId="0" applyFill="1"/>
    <xf numFmtId="0" fontId="0" fillId="13" borderId="1" xfId="0" applyFill="1" applyBorder="1"/>
    <xf numFmtId="0" fontId="0" fillId="10" borderId="0" xfId="0" applyFill="1"/>
    <xf numFmtId="0" fontId="0" fillId="10" borderId="1" xfId="0" applyFill="1" applyBorder="1"/>
    <xf numFmtId="167" fontId="0" fillId="8" borderId="0" xfId="0" applyNumberFormat="1" applyFill="1" applyBorder="1"/>
    <xf numFmtId="1" fontId="0" fillId="0" borderId="0" xfId="0" applyNumberFormat="1" applyFill="1"/>
    <xf numFmtId="1" fontId="0" fillId="0" borderId="0" xfId="0" applyNumberFormat="1" applyFill="1" applyBorder="1"/>
    <xf numFmtId="1" fontId="0" fillId="0" borderId="1" xfId="0" applyNumberFormat="1" applyFill="1" applyBorder="1"/>
    <xf numFmtId="2" fontId="0" fillId="11" borderId="6" xfId="0" applyNumberFormat="1" applyFill="1" applyBorder="1"/>
    <xf numFmtId="2" fontId="0" fillId="3" borderId="8" xfId="0" applyNumberFormat="1" applyFill="1" applyBorder="1"/>
    <xf numFmtId="2" fontId="0" fillId="11" borderId="0" xfId="0" applyNumberFormat="1" applyFill="1" applyBorder="1"/>
    <xf numFmtId="1" fontId="3" fillId="0" borderId="0" xfId="0" applyNumberFormat="1" applyFont="1" applyFill="1" applyBorder="1"/>
    <xf numFmtId="167" fontId="2" fillId="11" borderId="5" xfId="0" applyNumberFormat="1" applyFont="1" applyFill="1" applyBorder="1" applyAlignment="1">
      <alignment horizontal="center"/>
    </xf>
    <xf numFmtId="167" fontId="0" fillId="11" borderId="7" xfId="0" applyNumberFormat="1" applyFill="1" applyBorder="1"/>
    <xf numFmtId="0" fontId="7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10" borderId="0" xfId="0" applyFont="1" applyFill="1" applyBorder="1" applyAlignment="1">
      <alignment vertical="top" wrapText="1"/>
    </xf>
    <xf numFmtId="0" fontId="7" fillId="10" borderId="0" xfId="0" applyFont="1" applyFill="1" applyAlignment="1">
      <alignment vertical="top" wrapText="1"/>
    </xf>
    <xf numFmtId="0" fontId="7" fillId="13" borderId="0" xfId="0" applyFont="1" applyFill="1" applyBorder="1" applyAlignment="1">
      <alignment horizontal="left" vertical="top" wrapText="1"/>
    </xf>
    <xf numFmtId="0" fontId="7" fillId="13" borderId="0" xfId="0" applyFont="1" applyFill="1" applyAlignment="1">
      <alignment horizontal="left" vertical="top" wrapText="1"/>
    </xf>
    <xf numFmtId="0" fontId="8" fillId="14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0" fillId="8" borderId="0" xfId="0" applyFill="1"/>
    <xf numFmtId="167" fontId="0" fillId="0" borderId="6" xfId="0" applyNumberFormat="1" applyFill="1" applyBorder="1"/>
    <xf numFmtId="167" fontId="0" fillId="0" borderId="8" xfId="0" applyNumberFormat="1" applyFill="1" applyBorder="1"/>
    <xf numFmtId="167" fontId="0" fillId="11" borderId="9" xfId="0" applyNumberFormat="1" applyFill="1" applyBorder="1"/>
    <xf numFmtId="2" fontId="3" fillId="0" borderId="1" xfId="0" applyNumberFormat="1" applyFont="1" applyBorder="1"/>
    <xf numFmtId="2" fontId="2" fillId="11" borderId="4" xfId="0" applyNumberFormat="1" applyFont="1" applyFill="1" applyBorder="1" applyAlignment="1">
      <alignment horizontal="center"/>
    </xf>
    <xf numFmtId="2" fontId="0" fillId="11" borderId="1" xfId="0" applyNumberFormat="1" applyFill="1" applyBorder="1"/>
    <xf numFmtId="1" fontId="0" fillId="0" borderId="7" xfId="0" applyNumberFormat="1" applyFill="1" applyBorder="1"/>
    <xf numFmtId="1" fontId="0" fillId="0" borderId="9" xfId="0" applyNumberFormat="1" applyFill="1" applyBorder="1"/>
    <xf numFmtId="2" fontId="0" fillId="9" borderId="11" xfId="0" applyNumberFormat="1" applyFill="1" applyBorder="1"/>
    <xf numFmtId="1" fontId="0" fillId="0" borderId="0" xfId="0" applyNumberFormat="1" applyBorder="1"/>
    <xf numFmtId="1" fontId="3" fillId="0" borderId="0" xfId="0" quotePrefix="1" applyNumberFormat="1" applyFont="1" applyFill="1" applyBorder="1"/>
    <xf numFmtId="1" fontId="3" fillId="0" borderId="0" xfId="0" applyNumberFormat="1" applyFont="1" applyBorder="1"/>
    <xf numFmtId="1" fontId="0" fillId="0" borderId="1" xfId="0" applyNumberFormat="1" applyBorder="1"/>
    <xf numFmtId="167" fontId="0" fillId="11" borderId="0" xfId="0" applyNumberFormat="1" applyFill="1" applyBorder="1"/>
    <xf numFmtId="2" fontId="3" fillId="0" borderId="6" xfId="0" applyNumberFormat="1" applyFont="1" applyBorder="1"/>
    <xf numFmtId="2" fontId="3" fillId="0" borderId="0" xfId="0" applyNumberFormat="1" applyFont="1" applyBorder="1"/>
    <xf numFmtId="2" fontId="3" fillId="0" borderId="6" xfId="0" applyNumberFormat="1" applyFont="1" applyFill="1" applyBorder="1"/>
    <xf numFmtId="2" fontId="0" fillId="0" borderId="7" xfId="0" applyNumberFormat="1" applyBorder="1"/>
    <xf numFmtId="2" fontId="0" fillId="0" borderId="9" xfId="0" applyNumberFormat="1" applyBorder="1"/>
    <xf numFmtId="2" fontId="2" fillId="4" borderId="2" xfId="0" applyNumberFormat="1" applyFont="1" applyFill="1" applyBorder="1" applyAlignment="1">
      <alignment horizontal="center"/>
    </xf>
    <xf numFmtId="2" fontId="0" fillId="4" borderId="10" xfId="0" applyNumberFormat="1" applyFill="1" applyBorder="1"/>
    <xf numFmtId="2" fontId="0" fillId="4" borderId="11" xfId="0" applyNumberFormat="1" applyFill="1" applyBorder="1"/>
    <xf numFmtId="2" fontId="2" fillId="4" borderId="5" xfId="0" applyNumberFormat="1" applyFont="1" applyFill="1" applyBorder="1" applyAlignment="1">
      <alignment horizontal="center"/>
    </xf>
    <xf numFmtId="2" fontId="0" fillId="4" borderId="7" xfId="0" applyNumberFormat="1" applyFill="1" applyBorder="1"/>
    <xf numFmtId="2" fontId="0" fillId="4" borderId="9" xfId="0" applyNumberFormat="1" applyFill="1" applyBorder="1"/>
    <xf numFmtId="164" fontId="0" fillId="0" borderId="6" xfId="0" quotePrefix="1" applyNumberFormat="1" applyBorder="1"/>
    <xf numFmtId="164" fontId="0" fillId="0" borderId="0" xfId="0" quotePrefix="1" applyNumberFormat="1" applyBorder="1"/>
    <xf numFmtId="2" fontId="0" fillId="12" borderId="7" xfId="0" applyNumberFormat="1" applyFill="1" applyBorder="1"/>
    <xf numFmtId="2" fontId="0" fillId="12" borderId="9" xfId="0" applyNumberFormat="1" applyFill="1" applyBorder="1"/>
    <xf numFmtId="2" fontId="2" fillId="0" borderId="3" xfId="0" applyNumberFormat="1" applyFont="1" applyBorder="1" applyAlignment="1">
      <alignment horizontal="left"/>
    </xf>
    <xf numFmtId="2" fontId="2" fillId="0" borderId="3" xfId="0" applyNumberFormat="1" applyFont="1" applyFill="1" applyBorder="1" applyAlignment="1">
      <alignment horizontal="left"/>
    </xf>
    <xf numFmtId="2" fontId="8" fillId="14" borderId="3" xfId="0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left"/>
    </xf>
    <xf numFmtId="2" fontId="7" fillId="9" borderId="6" xfId="0" applyNumberFormat="1" applyFont="1" applyFill="1" applyBorder="1" applyAlignment="1">
      <alignment horizontal="left"/>
    </xf>
    <xf numFmtId="2" fontId="7" fillId="12" borderId="6" xfId="0" applyNumberFormat="1" applyFont="1" applyFill="1" applyBorder="1" applyAlignment="1">
      <alignment horizontal="left"/>
    </xf>
    <xf numFmtId="2" fontId="8" fillId="14" borderId="5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0" fontId="4" fillId="15" borderId="6" xfId="0" applyFont="1" applyFill="1" applyBorder="1"/>
    <xf numFmtId="0" fontId="3" fillId="15" borderId="7" xfId="0" quotePrefix="1" applyNumberFormat="1" applyFont="1" applyFill="1" applyBorder="1"/>
    <xf numFmtId="0" fontId="3" fillId="15" borderId="7" xfId="0" applyNumberFormat="1" applyFont="1" applyFill="1" applyBorder="1"/>
    <xf numFmtId="0" fontId="4" fillId="15" borderId="8" xfId="0" applyFont="1" applyFill="1" applyBorder="1"/>
    <xf numFmtId="0" fontId="3" fillId="15" borderId="9" xfId="0" quotePrefix="1" applyNumberFormat="1" applyFont="1" applyFill="1" applyBorder="1"/>
    <xf numFmtId="164" fontId="7" fillId="4" borderId="7" xfId="0" applyNumberFormat="1" applyFont="1" applyFill="1" applyBorder="1" applyAlignment="1">
      <alignment horizontal="center"/>
    </xf>
    <xf numFmtId="164" fontId="7" fillId="9" borderId="7" xfId="0" applyNumberFormat="1" applyFont="1" applyFill="1" applyBorder="1" applyAlignment="1">
      <alignment horizontal="center"/>
    </xf>
    <xf numFmtId="164" fontId="7" fillId="12" borderId="7" xfId="0" applyNumberFormat="1" applyFont="1" applyFill="1" applyBorder="1" applyAlignment="1">
      <alignment horizontal="center"/>
    </xf>
    <xf numFmtId="2" fontId="7" fillId="12" borderId="8" xfId="0" applyNumberFormat="1" applyFont="1" applyFill="1" applyBorder="1" applyAlignment="1">
      <alignment horizontal="left"/>
    </xf>
    <xf numFmtId="164" fontId="7" fillId="12" borderId="9" xfId="0" applyNumberFormat="1" applyFont="1" applyFill="1" applyBorder="1" applyAlignment="1">
      <alignment horizontal="center"/>
    </xf>
    <xf numFmtId="0" fontId="10" fillId="14" borderId="3" xfId="0" applyFont="1" applyFill="1" applyBorder="1" applyAlignment="1">
      <alignment horizontal="center"/>
    </xf>
    <xf numFmtId="0" fontId="10" fillId="14" borderId="5" xfId="0" applyFont="1" applyFill="1" applyBorder="1" applyAlignment="1">
      <alignment horizontal="center"/>
    </xf>
    <xf numFmtId="2" fontId="10" fillId="14" borderId="3" xfId="0" applyNumberFormat="1" applyFont="1" applyFill="1" applyBorder="1" applyAlignment="1">
      <alignment horizontal="center"/>
    </xf>
    <xf numFmtId="2" fontId="10" fillId="14" borderId="5" xfId="0" applyNumberFormat="1" applyFont="1" applyFill="1" applyBorder="1" applyAlignment="1">
      <alignment horizontal="center"/>
    </xf>
    <xf numFmtId="2" fontId="10" fillId="14" borderId="4" xfId="0" applyNumberFormat="1" applyFont="1" applyFill="1" applyBorder="1" applyAlignment="1">
      <alignment horizontal="center"/>
    </xf>
    <xf numFmtId="164" fontId="8" fillId="14" borderId="5" xfId="0" applyNumberFormat="1" applyFont="1" applyFill="1" applyBorder="1" applyAlignment="1">
      <alignment horizontal="center"/>
    </xf>
    <xf numFmtId="1" fontId="0" fillId="0" borderId="7" xfId="0" applyNumberFormat="1" applyBorder="1"/>
    <xf numFmtId="1" fontId="0" fillId="0" borderId="9" xfId="0" applyNumberFormat="1" applyBorder="1"/>
    <xf numFmtId="1" fontId="2" fillId="4" borderId="5" xfId="0" applyNumberFormat="1" applyFont="1" applyFill="1" applyBorder="1" applyAlignment="1">
      <alignment horizontal="center"/>
    </xf>
    <xf numFmtId="1" fontId="0" fillId="4" borderId="7" xfId="0" applyNumberFormat="1" applyFill="1" applyBorder="1"/>
    <xf numFmtId="1" fontId="0" fillId="4" borderId="9" xfId="0" applyNumberFormat="1" applyFill="1" applyBorder="1"/>
    <xf numFmtId="167" fontId="2" fillId="11" borderId="4" xfId="0" applyNumberFormat="1" applyFont="1" applyFill="1" applyBorder="1" applyAlignment="1">
      <alignment horizontal="center"/>
    </xf>
    <xf numFmtId="167" fontId="0" fillId="11" borderId="1" xfId="0" applyNumberFormat="1" applyFill="1" applyBorder="1"/>
    <xf numFmtId="0" fontId="7" fillId="0" borderId="0" xfId="0" applyFont="1" applyFill="1"/>
    <xf numFmtId="4" fontId="0" fillId="0" borderId="0" xfId="0" applyNumberFormat="1" applyFill="1"/>
    <xf numFmtId="4" fontId="3" fillId="0" borderId="6" xfId="0" quotePrefix="1" applyNumberFormat="1" applyFont="1" applyFill="1" applyBorder="1"/>
    <xf numFmtId="0" fontId="7" fillId="0" borderId="0" xfId="0" applyNumberFormat="1" applyFont="1" applyFill="1"/>
    <xf numFmtId="167" fontId="3" fillId="0" borderId="0" xfId="0" applyNumberFormat="1" applyFont="1" applyBorder="1"/>
    <xf numFmtId="167" fontId="3" fillId="0" borderId="1" xfId="0" applyNumberFormat="1" applyFont="1" applyBorder="1"/>
    <xf numFmtId="167" fontId="3" fillId="0" borderId="0" xfId="0" applyNumberFormat="1" applyFont="1" applyFill="1" applyBorder="1"/>
    <xf numFmtId="167" fontId="3" fillId="8" borderId="6" xfId="0" applyNumberFormat="1" applyFont="1" applyFill="1" applyBorder="1"/>
    <xf numFmtId="167" fontId="3" fillId="4" borderId="8" xfId="0" applyNumberFormat="1" applyFont="1" applyFill="1" applyBorder="1"/>
    <xf numFmtId="4" fontId="0" fillId="0" borderId="6" xfId="0" applyNumberFormat="1" applyFill="1" applyBorder="1"/>
    <xf numFmtId="4" fontId="0" fillId="0" borderId="0" xfId="0" applyNumberFormat="1" applyFill="1" applyBorder="1"/>
    <xf numFmtId="4" fontId="3" fillId="0" borderId="6" xfId="0" applyNumberFormat="1" applyFont="1" applyFill="1" applyBorder="1"/>
    <xf numFmtId="4" fontId="3" fillId="0" borderId="0" xfId="0" applyNumberFormat="1" applyFont="1" applyFill="1" applyBorder="1"/>
    <xf numFmtId="2" fontId="0" fillId="9" borderId="7" xfId="0" applyNumberFormat="1" applyFill="1" applyBorder="1"/>
    <xf numFmtId="2" fontId="0" fillId="9" borderId="9" xfId="0" applyNumberFormat="1" applyFill="1" applyBorder="1"/>
    <xf numFmtId="2" fontId="0" fillId="0" borderId="12" xfId="0" applyNumberFormat="1" applyFill="1" applyBorder="1"/>
    <xf numFmtId="1" fontId="0" fillId="0" borderId="13" xfId="0" applyNumberFormat="1" applyFill="1" applyBorder="1"/>
    <xf numFmtId="0" fontId="2" fillId="14" borderId="3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8" fillId="14" borderId="3" xfId="0" applyFont="1" applyFill="1" applyBorder="1" applyAlignment="1">
      <alignment horizontal="center"/>
    </xf>
    <xf numFmtId="0" fontId="8" fillId="14" borderId="4" xfId="0" applyFont="1" applyFill="1" applyBorder="1" applyAlignment="1">
      <alignment horizontal="center"/>
    </xf>
    <xf numFmtId="0" fontId="8" fillId="14" borderId="5" xfId="0" applyFont="1" applyFill="1" applyBorder="1" applyAlignment="1">
      <alignment horizontal="center"/>
    </xf>
    <xf numFmtId="0" fontId="10" fillId="15" borderId="3" xfId="0" applyNumberFormat="1" applyFont="1" applyFill="1" applyBorder="1"/>
    <xf numFmtId="0" fontId="10" fillId="15" borderId="5" xfId="0" applyNumberFormat="1" applyFont="1" applyFill="1" applyBorder="1"/>
    <xf numFmtId="2" fontId="10" fillId="5" borderId="4" xfId="0" applyNumberFormat="1" applyFont="1" applyFill="1" applyBorder="1" applyAlignment="1">
      <alignment horizontal="center"/>
    </xf>
    <xf numFmtId="2" fontId="10" fillId="6" borderId="5" xfId="0" applyNumberFormat="1" applyFont="1" applyFill="1" applyBorder="1" applyAlignment="1">
      <alignment horizontal="center"/>
    </xf>
    <xf numFmtId="2" fontId="10" fillId="4" borderId="3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2" fontId="10" fillId="9" borderId="12" xfId="0" applyNumberFormat="1" applyFont="1" applyFill="1" applyBorder="1" applyAlignment="1">
      <alignment horizontal="center"/>
    </xf>
    <xf numFmtId="2" fontId="10" fillId="10" borderId="13" xfId="0" applyNumberFormat="1" applyFont="1" applyFill="1" applyBorder="1" applyAlignment="1">
      <alignment horizontal="center"/>
    </xf>
    <xf numFmtId="2" fontId="10" fillId="9" borderId="3" xfId="0" applyNumberFormat="1" applyFont="1" applyFill="1" applyBorder="1" applyAlignment="1">
      <alignment horizontal="center"/>
    </xf>
    <xf numFmtId="2" fontId="10" fillId="10" borderId="5" xfId="0" applyNumberFormat="1" applyFont="1" applyFill="1" applyBorder="1" applyAlignment="1">
      <alignment horizontal="center"/>
    </xf>
    <xf numFmtId="2" fontId="10" fillId="12" borderId="3" xfId="0" applyNumberFormat="1" applyFont="1" applyFill="1" applyBorder="1" applyAlignment="1">
      <alignment horizontal="center"/>
    </xf>
    <xf numFmtId="2" fontId="10" fillId="13" borderId="4" xfId="0" applyNumberFormat="1" applyFont="1" applyFill="1" applyBorder="1" applyAlignment="1">
      <alignment horizontal="center"/>
    </xf>
    <xf numFmtId="2" fontId="10" fillId="13" borderId="5" xfId="0" applyNumberFormat="1" applyFont="1" applyFill="1" applyBorder="1" applyAlignment="1">
      <alignment horizontal="center"/>
    </xf>
    <xf numFmtId="0" fontId="14" fillId="15" borderId="6" xfId="0" applyFont="1" applyFill="1" applyBorder="1"/>
    <xf numFmtId="0" fontId="13" fillId="15" borderId="7" xfId="0" quotePrefix="1" applyNumberFormat="1" applyFont="1" applyFill="1" applyBorder="1"/>
    <xf numFmtId="2" fontId="13" fillId="5" borderId="0" xfId="0" applyNumberFormat="1" applyFont="1" applyFill="1" applyBorder="1"/>
    <xf numFmtId="2" fontId="13" fillId="4" borderId="6" xfId="0" applyNumberFormat="1" applyFont="1" applyFill="1" applyBorder="1"/>
    <xf numFmtId="2" fontId="13" fillId="2" borderId="7" xfId="0" applyNumberFormat="1" applyFont="1" applyFill="1" applyBorder="1"/>
    <xf numFmtId="2" fontId="13" fillId="9" borderId="12" xfId="0" applyNumberFormat="1" applyFont="1" applyFill="1" applyBorder="1"/>
    <xf numFmtId="2" fontId="13" fillId="10" borderId="13" xfId="0" applyNumberFormat="1" applyFont="1" applyFill="1" applyBorder="1"/>
    <xf numFmtId="2" fontId="13" fillId="9" borderId="6" xfId="0" applyNumberFormat="1" applyFont="1" applyFill="1" applyBorder="1"/>
    <xf numFmtId="2" fontId="13" fillId="10" borderId="7" xfId="0" applyNumberFormat="1" applyFont="1" applyFill="1" applyBorder="1"/>
    <xf numFmtId="2" fontId="13" fillId="12" borderId="6" xfId="0" applyNumberFormat="1" applyFont="1" applyFill="1" applyBorder="1"/>
    <xf numFmtId="2" fontId="13" fillId="13" borderId="0" xfId="0" applyNumberFormat="1" applyFont="1" applyFill="1" applyBorder="1"/>
    <xf numFmtId="2" fontId="13" fillId="13" borderId="7" xfId="0" applyNumberFormat="1" applyFont="1" applyFill="1" applyBorder="1"/>
    <xf numFmtId="0" fontId="13" fillId="15" borderId="7" xfId="0" applyNumberFormat="1" applyFont="1" applyFill="1" applyBorder="1"/>
    <xf numFmtId="0" fontId="14" fillId="15" borderId="8" xfId="0" applyFont="1" applyFill="1" applyBorder="1"/>
    <xf numFmtId="0" fontId="13" fillId="15" borderId="9" xfId="0" quotePrefix="1" applyNumberFormat="1" applyFont="1" applyFill="1" applyBorder="1"/>
    <xf numFmtId="2" fontId="13" fillId="5" borderId="8" xfId="0" applyNumberFormat="1" applyFont="1" applyFill="1" applyBorder="1"/>
    <xf numFmtId="2" fontId="13" fillId="4" borderId="8" xfId="0" applyNumberFormat="1" applyFont="1" applyFill="1" applyBorder="1"/>
    <xf numFmtId="2" fontId="13" fillId="2" borderId="9" xfId="0" applyNumberFormat="1" applyFont="1" applyFill="1" applyBorder="1"/>
    <xf numFmtId="2" fontId="13" fillId="9" borderId="8" xfId="0" applyNumberFormat="1" applyFont="1" applyFill="1" applyBorder="1"/>
    <xf numFmtId="2" fontId="13" fillId="10" borderId="9" xfId="0" applyNumberFormat="1" applyFont="1" applyFill="1" applyBorder="1"/>
    <xf numFmtId="2" fontId="13" fillId="12" borderId="8" xfId="0" applyNumberFormat="1" applyFont="1" applyFill="1" applyBorder="1"/>
    <xf numFmtId="2" fontId="13" fillId="13" borderId="1" xfId="0" applyNumberFormat="1" applyFont="1" applyFill="1" applyBorder="1"/>
    <xf numFmtId="2" fontId="13" fillId="13" borderId="9" xfId="0" applyNumberFormat="1" applyFont="1" applyFill="1" applyBorder="1"/>
    <xf numFmtId="0" fontId="10" fillId="6" borderId="7" xfId="0" applyFont="1" applyFill="1" applyBorder="1"/>
    <xf numFmtId="0" fontId="10" fillId="6" borderId="9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14" borderId="3" xfId="0" applyNumberFormat="1" applyFont="1" applyFill="1" applyBorder="1" applyAlignment="1">
      <alignment horizontal="left"/>
    </xf>
    <xf numFmtId="0" fontId="2" fillId="14" borderId="5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167" fontId="2" fillId="0" borderId="3" xfId="0" applyNumberFormat="1" applyFont="1" applyFill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4" xfId="0" applyNumberFormat="1" applyFont="1" applyFill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4" xfId="0" applyNumberFormat="1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horizontal="left"/>
    </xf>
    <xf numFmtId="2" fontId="2" fillId="8" borderId="5" xfId="0" applyNumberFormat="1" applyFont="1" applyFill="1" applyBorder="1" applyAlignment="1">
      <alignment horizontal="center"/>
    </xf>
    <xf numFmtId="4" fontId="2" fillId="8" borderId="5" xfId="0" applyNumberFormat="1" applyFont="1" applyFill="1" applyBorder="1" applyAlignment="1">
      <alignment horizontal="center"/>
    </xf>
    <xf numFmtId="4" fontId="2" fillId="8" borderId="4" xfId="0" applyNumberFormat="1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left"/>
    </xf>
    <xf numFmtId="165" fontId="2" fillId="0" borderId="4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3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1" fontId="2" fillId="0" borderId="4" xfId="0" applyNumberFormat="1" applyFont="1" applyBorder="1" applyAlignment="1">
      <alignment horizontal="left"/>
    </xf>
    <xf numFmtId="1" fontId="2" fillId="0" borderId="5" xfId="0" applyNumberFormat="1" applyFont="1" applyFill="1" applyBorder="1" applyAlignment="1">
      <alignment horizontal="left"/>
    </xf>
    <xf numFmtId="2" fontId="2" fillId="12" borderId="5" xfId="0" applyNumberFormat="1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/>
  </sheetViews>
  <sheetFormatPr defaultRowHeight="12.75"/>
  <cols>
    <col min="1" max="1" width="6.42578125" customWidth="1"/>
    <col min="4" max="4" width="11.5703125" customWidth="1"/>
    <col min="7" max="7" width="12.140625" customWidth="1"/>
  </cols>
  <sheetData>
    <row r="1" spans="1:2" ht="18">
      <c r="A1" s="130" t="s">
        <v>1081</v>
      </c>
    </row>
    <row r="2" spans="1:2" ht="18">
      <c r="A2" s="130" t="s">
        <v>1082</v>
      </c>
    </row>
    <row r="4" spans="1:2" ht="18">
      <c r="A4" s="131" t="s">
        <v>1083</v>
      </c>
      <c r="B4" s="77"/>
    </row>
    <row r="5" spans="1:2">
      <c r="A5" s="77"/>
    </row>
    <row r="6" spans="1:2" ht="15.75">
      <c r="A6" s="77"/>
      <c r="B6" s="124" t="s">
        <v>1099</v>
      </c>
    </row>
    <row r="7" spans="1:2" ht="15.75">
      <c r="A7" s="77"/>
      <c r="B7" s="123" t="s">
        <v>1100</v>
      </c>
    </row>
    <row r="8" spans="1:2" ht="15.75">
      <c r="A8" s="77"/>
      <c r="B8" s="123" t="s">
        <v>1101</v>
      </c>
    </row>
    <row r="9" spans="1:2" ht="15.75">
      <c r="A9" s="77"/>
      <c r="B9" s="123" t="s">
        <v>1102</v>
      </c>
    </row>
    <row r="10" spans="1:2" ht="15.75">
      <c r="A10" s="77"/>
      <c r="B10" s="123" t="s">
        <v>1103</v>
      </c>
    </row>
    <row r="11" spans="1:2" ht="15.75">
      <c r="A11" s="77"/>
      <c r="B11" s="124"/>
    </row>
    <row r="12" spans="1:2" ht="15.75">
      <c r="B12" s="129" t="s">
        <v>1104</v>
      </c>
    </row>
    <row r="13" spans="1:2" ht="15.75">
      <c r="B13" s="124" t="s">
        <v>1105</v>
      </c>
    </row>
    <row r="14" spans="1:2" ht="15.75">
      <c r="B14" s="124" t="s">
        <v>1109</v>
      </c>
    </row>
    <row r="15" spans="1:2" ht="15.75">
      <c r="B15" s="124"/>
    </row>
    <row r="16" spans="1:2" ht="15.75">
      <c r="B16" s="124" t="s">
        <v>1106</v>
      </c>
    </row>
    <row r="17" spans="2:10" ht="15.75">
      <c r="B17" s="123" t="s">
        <v>1084</v>
      </c>
    </row>
    <row r="18" spans="2:10" ht="15.75">
      <c r="B18" s="123" t="s">
        <v>1107</v>
      </c>
    </row>
    <row r="19" spans="2:10" ht="15.75">
      <c r="B19" s="124" t="s">
        <v>1110</v>
      </c>
    </row>
    <row r="20" spans="2:10" ht="15.75">
      <c r="B20" s="124" t="s">
        <v>1108</v>
      </c>
    </row>
    <row r="22" spans="2:10" ht="15.75">
      <c r="B22" s="124" t="s">
        <v>1098</v>
      </c>
    </row>
    <row r="24" spans="2:10" ht="16.5" thickBot="1">
      <c r="B24" s="176" t="s">
        <v>1085</v>
      </c>
      <c r="C24" s="176"/>
      <c r="D24" s="176"/>
      <c r="E24" s="176" t="s">
        <v>1086</v>
      </c>
      <c r="F24" s="176"/>
      <c r="G24" s="176"/>
      <c r="H24" s="176" t="s">
        <v>1087</v>
      </c>
      <c r="I24" s="176"/>
      <c r="J24" s="176"/>
    </row>
    <row r="25" spans="2:10" ht="15.75">
      <c r="B25" s="177" t="s">
        <v>1088</v>
      </c>
      <c r="C25" s="177"/>
      <c r="D25" s="177"/>
      <c r="E25" s="172" t="s">
        <v>1089</v>
      </c>
      <c r="F25" s="172"/>
      <c r="G25" s="172"/>
      <c r="H25" s="174" t="s">
        <v>1090</v>
      </c>
      <c r="I25" s="174"/>
      <c r="J25" s="174"/>
    </row>
    <row r="26" spans="2:10" ht="15.75">
      <c r="B26" s="170" t="s">
        <v>1091</v>
      </c>
      <c r="C26" s="170"/>
      <c r="D26" s="170"/>
      <c r="E26" s="173" t="s">
        <v>1092</v>
      </c>
      <c r="F26" s="173"/>
      <c r="G26" s="173"/>
      <c r="H26" s="175" t="s">
        <v>1093</v>
      </c>
      <c r="I26" s="175"/>
      <c r="J26" s="175"/>
    </row>
    <row r="27" spans="2:10" ht="15.75">
      <c r="B27" s="170" t="s">
        <v>1094</v>
      </c>
      <c r="C27" s="170"/>
      <c r="D27" s="170"/>
      <c r="E27" s="158"/>
      <c r="F27" s="158"/>
      <c r="G27" s="158"/>
      <c r="H27" s="156"/>
      <c r="I27" s="156"/>
      <c r="J27" s="156"/>
    </row>
    <row r="28" spans="2:10" ht="15.75">
      <c r="B28" s="170" t="s">
        <v>1095</v>
      </c>
      <c r="C28" s="170"/>
      <c r="D28" s="170"/>
      <c r="E28" s="158"/>
      <c r="F28" s="158"/>
      <c r="G28" s="158"/>
      <c r="H28" s="156"/>
      <c r="I28" s="156"/>
      <c r="J28" s="156"/>
    </row>
    <row r="29" spans="2:10" ht="15.75">
      <c r="B29" s="170" t="s">
        <v>1096</v>
      </c>
      <c r="C29" s="170"/>
      <c r="D29" s="170"/>
      <c r="E29" s="158"/>
      <c r="F29" s="158"/>
      <c r="G29" s="158"/>
      <c r="H29" s="156"/>
      <c r="I29" s="156"/>
      <c r="J29" s="156"/>
    </row>
    <row r="30" spans="2:10" ht="16.5" thickBot="1">
      <c r="B30" s="171" t="s">
        <v>1097</v>
      </c>
      <c r="C30" s="171"/>
      <c r="D30" s="171"/>
      <c r="E30" s="159"/>
      <c r="F30" s="159"/>
      <c r="G30" s="159"/>
      <c r="H30" s="157"/>
      <c r="I30" s="157"/>
      <c r="J30" s="157"/>
    </row>
  </sheetData>
  <mergeCells count="13">
    <mergeCell ref="H25:J25"/>
    <mergeCell ref="H26:J26"/>
    <mergeCell ref="B24:D24"/>
    <mergeCell ref="E24:G24"/>
    <mergeCell ref="H24:J24"/>
    <mergeCell ref="B25:D25"/>
    <mergeCell ref="B26:D26"/>
    <mergeCell ref="B27:D27"/>
    <mergeCell ref="B28:D28"/>
    <mergeCell ref="B29:D29"/>
    <mergeCell ref="B30:D30"/>
    <mergeCell ref="E25:G25"/>
    <mergeCell ref="E26:G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T144"/>
  <sheetViews>
    <sheetView zoomScaleNormal="100" workbookViewId="0">
      <pane ySplit="13" topLeftCell="A14" activePane="bottomLeft" state="frozen"/>
      <selection pane="bottomLeft"/>
    </sheetView>
  </sheetViews>
  <sheetFormatPr defaultRowHeight="12.75"/>
  <cols>
    <col min="1" max="1" width="34" customWidth="1"/>
    <col min="2" max="2" width="21.85546875" bestFit="1" customWidth="1"/>
    <col min="3" max="3" width="17.140625" style="3" bestFit="1" customWidth="1"/>
    <col min="4" max="4" width="15.85546875" style="3" bestFit="1" customWidth="1"/>
    <col min="5" max="5" width="14.42578125" style="2" bestFit="1" customWidth="1"/>
    <col min="6" max="6" width="21.28515625" style="101" bestFit="1" customWidth="1"/>
    <col min="7" max="7" width="17.140625" style="9" bestFit="1" customWidth="1"/>
    <col min="8" max="8" width="18.140625" style="9" bestFit="1" customWidth="1"/>
    <col min="9" max="9" width="17.85546875" style="46" bestFit="1" customWidth="1"/>
    <col min="10" max="10" width="15.85546875" style="113" bestFit="1" customWidth="1"/>
    <col min="11" max="11" width="21.28515625" style="2" customWidth="1"/>
    <col min="12" max="12" width="5.42578125" style="2" bestFit="1" customWidth="1"/>
    <col min="13" max="13" width="15.28515625" style="2" bestFit="1" customWidth="1"/>
    <col min="14" max="14" width="12" style="101" bestFit="1" customWidth="1"/>
    <col min="15" max="15" width="13.28515625" style="4" bestFit="1" customWidth="1"/>
    <col min="16" max="16" width="12.85546875" bestFit="1" customWidth="1"/>
    <col min="17" max="17" width="17.5703125" style="2" bestFit="1" customWidth="1"/>
    <col min="18" max="18" width="17.42578125" style="48" customWidth="1"/>
    <col min="19" max="19" width="17.42578125" style="162" customWidth="1"/>
    <col min="20" max="20" width="15" style="2" bestFit="1" customWidth="1"/>
  </cols>
  <sheetData>
    <row r="1" spans="1:20" ht="18.75" thickBot="1">
      <c r="A1" s="118" t="s">
        <v>1080</v>
      </c>
    </row>
    <row r="2" spans="1:20" ht="13.5" thickBot="1">
      <c r="F2" s="259" t="s">
        <v>153</v>
      </c>
      <c r="G2" s="260"/>
      <c r="H2" s="261"/>
    </row>
    <row r="3" spans="1:20" ht="15.75">
      <c r="A3" s="119" t="s">
        <v>1070</v>
      </c>
      <c r="B3" s="120" t="s">
        <v>1150</v>
      </c>
      <c r="F3" s="164"/>
      <c r="G3" s="28" t="s">
        <v>147</v>
      </c>
      <c r="H3" s="152"/>
    </row>
    <row r="4" spans="1:20" ht="16.5" thickBot="1">
      <c r="B4" s="123" t="s">
        <v>1159</v>
      </c>
      <c r="F4" s="165"/>
      <c r="G4" s="134" t="s">
        <v>148</v>
      </c>
      <c r="H4" s="154"/>
    </row>
    <row r="5" spans="1:20" s="9" customFormat="1" ht="15.75">
      <c r="B5" s="245" t="s">
        <v>1160</v>
      </c>
      <c r="C5" s="243"/>
      <c r="D5" s="243"/>
      <c r="E5" s="46"/>
      <c r="F5" s="113"/>
      <c r="H5" s="48"/>
      <c r="I5" s="64"/>
      <c r="J5" s="112"/>
      <c r="K5" s="46"/>
      <c r="L5" s="46"/>
      <c r="M5" s="46"/>
      <c r="N5" s="113"/>
      <c r="O5" s="161"/>
      <c r="Q5" s="46"/>
      <c r="R5" s="48"/>
      <c r="S5" s="162"/>
      <c r="T5" s="46"/>
    </row>
    <row r="6" spans="1:20" ht="15.75">
      <c r="B6" s="124" t="s">
        <v>1129</v>
      </c>
    </row>
    <row r="7" spans="1:20" ht="15.75">
      <c r="B7" s="124"/>
    </row>
    <row r="8" spans="1:20" ht="15.75">
      <c r="B8" s="124" t="s">
        <v>1161</v>
      </c>
    </row>
    <row r="9" spans="1:20" ht="15.75">
      <c r="B9" s="124" t="s">
        <v>1162</v>
      </c>
    </row>
    <row r="10" spans="1:20" ht="15.75">
      <c r="B10" s="124" t="s">
        <v>1163</v>
      </c>
    </row>
    <row r="11" spans="1:20" ht="15.75">
      <c r="B11" s="124" t="s">
        <v>1164</v>
      </c>
    </row>
    <row r="12" spans="1:20" ht="13.5" thickBot="1"/>
    <row r="13" spans="1:20" s="77" customFormat="1" ht="13.5" thickBot="1">
      <c r="A13" s="306" t="s">
        <v>1067</v>
      </c>
      <c r="B13" s="307" t="s">
        <v>1068</v>
      </c>
      <c r="C13" s="313" t="s">
        <v>1264</v>
      </c>
      <c r="D13" s="314" t="s">
        <v>1265</v>
      </c>
      <c r="E13" s="311" t="s">
        <v>1266</v>
      </c>
      <c r="F13" s="168" t="s">
        <v>1267</v>
      </c>
      <c r="G13" s="304" t="s">
        <v>1264</v>
      </c>
      <c r="H13" s="304" t="s">
        <v>1268</v>
      </c>
      <c r="I13" s="312" t="s">
        <v>1269</v>
      </c>
      <c r="J13" s="240" t="s">
        <v>1270</v>
      </c>
      <c r="K13" s="209" t="s">
        <v>1271</v>
      </c>
      <c r="L13" s="312" t="s">
        <v>1119</v>
      </c>
      <c r="M13" s="312" t="s">
        <v>1272</v>
      </c>
      <c r="N13" s="168" t="s">
        <v>1273</v>
      </c>
      <c r="O13" s="329" t="s">
        <v>1174</v>
      </c>
      <c r="P13" s="305" t="s">
        <v>1274</v>
      </c>
      <c r="Q13" s="183" t="s">
        <v>1275</v>
      </c>
      <c r="R13" s="209" t="s">
        <v>1276</v>
      </c>
      <c r="S13" s="330" t="s">
        <v>1277</v>
      </c>
      <c r="T13" s="115" t="s">
        <v>1278</v>
      </c>
    </row>
    <row r="14" spans="1:20">
      <c r="A14" s="219" t="s">
        <v>828</v>
      </c>
      <c r="B14" s="220" t="s">
        <v>827</v>
      </c>
      <c r="C14" s="8">
        <v>1227609</v>
      </c>
      <c r="D14" s="8">
        <v>1117145</v>
      </c>
      <c r="E14" s="107">
        <f>100*((D14-C14)/C14)</f>
        <v>-8.9983048348456229</v>
      </c>
      <c r="F14" s="169">
        <f>100-(100*((E14)-(MIN(E:E)))/((MAX(E:E))-(MIN(E:E))))</f>
        <v>10.58301441751729</v>
      </c>
      <c r="G14" s="8">
        <v>1227609</v>
      </c>
      <c r="H14" s="28">
        <v>643444</v>
      </c>
      <c r="I14" s="48">
        <f>100*(H14/G14)</f>
        <v>52.414408822353039</v>
      </c>
      <c r="J14" s="192">
        <f>100-I14</f>
        <v>47.585591177646961</v>
      </c>
      <c r="K14" s="193">
        <v>5.3851599999999999</v>
      </c>
      <c r="L14" s="194">
        <v>13.6973</v>
      </c>
      <c r="M14" s="194">
        <f>((G14-H14)*K14)/G14</f>
        <v>2.562560221862173</v>
      </c>
      <c r="N14" s="169">
        <f>100*((M14)-(MIN(M:M)))/((MAX(M:M))-(MIN(M:M)))</f>
        <v>1.4493702168314697</v>
      </c>
      <c r="O14" s="188">
        <v>1687</v>
      </c>
      <c r="P14" s="27">
        <v>1375</v>
      </c>
      <c r="Q14" s="166">
        <f>(O14-P14)/O14*100</f>
        <v>18.494368701837583</v>
      </c>
      <c r="R14" s="257">
        <f>F14+J14+N14+Q14</f>
        <v>78.112344513833307</v>
      </c>
      <c r="S14" s="258">
        <v>4</v>
      </c>
      <c r="T14" s="255">
        <f>R14/S14</f>
        <v>19.528086128458327</v>
      </c>
    </row>
    <row r="15" spans="1:20">
      <c r="A15" s="219" t="s">
        <v>906</v>
      </c>
      <c r="B15" s="220" t="s">
        <v>905</v>
      </c>
      <c r="C15" s="8">
        <v>35925</v>
      </c>
      <c r="D15" s="8">
        <v>36551</v>
      </c>
      <c r="E15" s="107">
        <f>100*((D15-C15)/C15)</f>
        <v>1.7425191370911621</v>
      </c>
      <c r="F15" s="169">
        <f>100-(100*((E15)-(MIN(E:E)))/((MAX(E:E))-(MIN(E:E))))</f>
        <v>0</v>
      </c>
      <c r="G15" s="8">
        <v>35925</v>
      </c>
      <c r="H15" s="8">
        <v>20346</v>
      </c>
      <c r="I15" s="48">
        <f>100*(H15/G15)</f>
        <v>56.634655532359076</v>
      </c>
      <c r="J15" s="192">
        <f>100-I15</f>
        <v>43.365344467640924</v>
      </c>
      <c r="K15" s="193">
        <v>12.758599999999999</v>
      </c>
      <c r="L15" s="194">
        <v>12.758599999999999</v>
      </c>
      <c r="M15" s="194">
        <f>((G15-H15)*K15)/G15</f>
        <v>5.5328108392484339</v>
      </c>
      <c r="N15" s="169">
        <f>100*((M15)-(MIN(M:M)))/((MAX(M:M))-(MIN(M:M)))</f>
        <v>4.6234529748115127</v>
      </c>
      <c r="O15" s="188">
        <v>3676</v>
      </c>
      <c r="P15" s="27">
        <v>3468</v>
      </c>
      <c r="Q15" s="166">
        <f>(O15-P15)/O15*100</f>
        <v>5.6583242655059847</v>
      </c>
      <c r="R15" s="50">
        <f>F15+J15+N15+Q15</f>
        <v>53.647121707958419</v>
      </c>
      <c r="S15" s="185">
        <v>4</v>
      </c>
      <c r="T15" s="255">
        <f>R15/S15</f>
        <v>13.411780426989605</v>
      </c>
    </row>
    <row r="16" spans="1:20">
      <c r="A16" s="219" t="s">
        <v>902</v>
      </c>
      <c r="B16" s="220" t="s">
        <v>901</v>
      </c>
      <c r="C16" s="8">
        <v>746224</v>
      </c>
      <c r="D16" s="8">
        <v>237595</v>
      </c>
      <c r="E16" s="107">
        <f>100*((D16-C16)/C16)</f>
        <v>-68.16036471622462</v>
      </c>
      <c r="F16" s="169">
        <f>100-(100*((E16)-(MIN(E:E)))/((MAX(E:E))-(MIN(E:E))))</f>
        <v>68.875835743938666</v>
      </c>
      <c r="G16" s="8">
        <v>746224</v>
      </c>
      <c r="H16" s="8">
        <v>118432</v>
      </c>
      <c r="I16" s="48">
        <f>100*(H16/G16)</f>
        <v>15.870837710928622</v>
      </c>
      <c r="J16" s="192">
        <f>100-I16</f>
        <v>84.129162289071374</v>
      </c>
      <c r="K16" s="193">
        <v>12.1045</v>
      </c>
      <c r="L16" s="194">
        <v>17.2134</v>
      </c>
      <c r="M16" s="194">
        <f>((G16-H16)*K16)/G16</f>
        <v>10.183414449280644</v>
      </c>
      <c r="N16" s="169">
        <f>100*((M16)-(MIN(M:M)))/((MAX(M:M))-(MIN(M:M)))</f>
        <v>9.5932022095722509</v>
      </c>
      <c r="O16" s="188">
        <v>21531</v>
      </c>
      <c r="P16" s="27">
        <v>17545</v>
      </c>
      <c r="Q16" s="166">
        <f>(O16-P16)/O16*100</f>
        <v>18.512841948817986</v>
      </c>
      <c r="R16" s="50">
        <f>F16+J16+N16+Q16</f>
        <v>181.11104219140029</v>
      </c>
      <c r="S16" s="185">
        <v>4</v>
      </c>
      <c r="T16" s="255">
        <f>R16/S16</f>
        <v>45.277760547850072</v>
      </c>
    </row>
    <row r="17" spans="1:20">
      <c r="A17" s="219" t="s">
        <v>872</v>
      </c>
      <c r="B17" s="220" t="s">
        <v>871</v>
      </c>
      <c r="C17" s="8">
        <v>116897</v>
      </c>
      <c r="D17" s="8">
        <v>8661</v>
      </c>
      <c r="E17" s="107">
        <f>100*((D17-C17)/C17)</f>
        <v>-92.590913368178832</v>
      </c>
      <c r="F17" s="169">
        <f>100-(100*((E17)-(MIN(E:E)))/((MAX(E:E))-(MIN(E:E))))</f>
        <v>92.947438563891353</v>
      </c>
      <c r="G17" s="8">
        <v>116897</v>
      </c>
      <c r="H17" s="8">
        <v>69</v>
      </c>
      <c r="I17" s="48">
        <f>100*(H17/G17)</f>
        <v>5.9026322317938022E-2</v>
      </c>
      <c r="J17" s="192">
        <f>100-I17</f>
        <v>99.940973677682067</v>
      </c>
      <c r="K17" s="193">
        <v>39.3416</v>
      </c>
      <c r="L17" s="194">
        <v>30.490400000000001</v>
      </c>
      <c r="M17" s="194">
        <f>((G17-H17)*K17)/G17</f>
        <v>39.318378100378965</v>
      </c>
      <c r="N17" s="169">
        <f>100*((M17)-(MIN(M:M)))/((MAX(M:M))-(MIN(M:M)))</f>
        <v>40.727539910915276</v>
      </c>
      <c r="O17" s="188">
        <v>27677</v>
      </c>
      <c r="P17" s="27">
        <v>21610</v>
      </c>
      <c r="Q17" s="166">
        <f>(O17-P17)/O17*100</f>
        <v>21.920728402644794</v>
      </c>
      <c r="R17" s="50">
        <f>F17+J17+N17+Q17</f>
        <v>255.53668055513347</v>
      </c>
      <c r="S17" s="185">
        <v>4</v>
      </c>
      <c r="T17" s="255">
        <f>R17/S17</f>
        <v>63.884170138783368</v>
      </c>
    </row>
    <row r="18" spans="1:20">
      <c r="A18" s="219" t="s">
        <v>856</v>
      </c>
      <c r="B18" s="220" t="s">
        <v>855</v>
      </c>
      <c r="C18" s="8">
        <v>2446235</v>
      </c>
      <c r="D18" s="8">
        <v>1052762</v>
      </c>
      <c r="E18" s="107">
        <f>100*((D18-C18)/C18)</f>
        <v>-56.963987515508528</v>
      </c>
      <c r="F18" s="169">
        <f>100-(100*((E18)-(MIN(E:E)))/((MAX(E:E))-(MIN(E:E))))</f>
        <v>57.843961313380078</v>
      </c>
      <c r="G18" s="8">
        <v>2446235</v>
      </c>
      <c r="H18" s="8">
        <v>834034</v>
      </c>
      <c r="I18" s="48">
        <f>100*(H18/G18)</f>
        <v>34.094598433919884</v>
      </c>
      <c r="J18" s="192">
        <f>100-I18</f>
        <v>65.905401566080116</v>
      </c>
      <c r="K18" s="193">
        <v>6.9361600000000001</v>
      </c>
      <c r="L18" s="194">
        <v>11.8306</v>
      </c>
      <c r="M18" s="194">
        <f>((G18-H18)*K18)/G18</f>
        <v>4.5713041012658229</v>
      </c>
      <c r="N18" s="169">
        <f>100*((M18)-(MIN(M:M)))/((MAX(M:M))-(MIN(M:M)))</f>
        <v>3.5959632603584502</v>
      </c>
      <c r="O18" s="188">
        <v>249721</v>
      </c>
      <c r="P18" s="27">
        <v>186973</v>
      </c>
      <c r="Q18" s="166">
        <f>(O18-P18)/O18*100</f>
        <v>25.127242002074311</v>
      </c>
      <c r="R18" s="50">
        <f>F18+J18+N18+Q18</f>
        <v>152.47256814189296</v>
      </c>
      <c r="S18" s="185">
        <v>4</v>
      </c>
      <c r="T18" s="255">
        <f>R18/S18</f>
        <v>38.118142035473241</v>
      </c>
    </row>
    <row r="19" spans="1:20">
      <c r="A19" s="219" t="s">
        <v>842</v>
      </c>
      <c r="B19" s="220" t="s">
        <v>841</v>
      </c>
      <c r="C19" s="8">
        <v>379779</v>
      </c>
      <c r="D19" s="8">
        <v>50495</v>
      </c>
      <c r="E19" s="107">
        <f>100*((D19-C19)/C19)</f>
        <v>-86.70410949525909</v>
      </c>
      <c r="F19" s="169">
        <f>100-(100*((E19)-(MIN(E:E)))/((MAX(E:E))-(MIN(E:E))))</f>
        <v>87.147126555894417</v>
      </c>
      <c r="G19" s="8">
        <v>379779</v>
      </c>
      <c r="H19" s="8">
        <v>22545</v>
      </c>
      <c r="I19" s="48">
        <f>100*(H19/G19)</f>
        <v>5.9363471913928896</v>
      </c>
      <c r="J19" s="192">
        <f>100-I19</f>
        <v>94.063652808607117</v>
      </c>
      <c r="K19" s="193">
        <v>19.3797</v>
      </c>
      <c r="L19" s="194">
        <v>23.869599999999998</v>
      </c>
      <c r="M19" s="194">
        <f>((G19-H19)*K19)/G19</f>
        <v>18.229253723349633</v>
      </c>
      <c r="N19" s="169">
        <f>100*((M19)-(MIN(M:M)))/((MAX(M:M))-(MIN(M:M)))</f>
        <v>18.191183660637115</v>
      </c>
      <c r="O19" s="188">
        <v>68666</v>
      </c>
      <c r="P19" s="60">
        <v>57702</v>
      </c>
      <c r="Q19" s="166">
        <f>(O19-P19)/O19*100</f>
        <v>15.967145312090409</v>
      </c>
      <c r="R19" s="50">
        <f>F19+J19+N19+Q19</f>
        <v>215.36910833722908</v>
      </c>
      <c r="S19" s="185">
        <v>4</v>
      </c>
      <c r="T19" s="255">
        <f>R19/S19</f>
        <v>53.84227708430727</v>
      </c>
    </row>
    <row r="20" spans="1:20">
      <c r="A20" s="219" t="s">
        <v>1014</v>
      </c>
      <c r="B20" s="220" t="s">
        <v>1013</v>
      </c>
      <c r="C20" s="8">
        <v>602825</v>
      </c>
      <c r="D20" s="8">
        <v>354667</v>
      </c>
      <c r="E20" s="107">
        <f>100*((D20-C20)/C20)</f>
        <v>-41.165844150458256</v>
      </c>
      <c r="F20" s="169">
        <f>100-(100*((E20)-(MIN(E:E)))/((MAX(E:E))-(MIN(E:E))))</f>
        <v>42.277932167090668</v>
      </c>
      <c r="G20" s="8">
        <v>602825</v>
      </c>
      <c r="H20" s="8">
        <v>210179</v>
      </c>
      <c r="I20" s="48">
        <f>100*(H20/G20)</f>
        <v>34.865674117695846</v>
      </c>
      <c r="J20" s="192">
        <f>100-I20</f>
        <v>65.134325882304154</v>
      </c>
      <c r="K20" s="193">
        <v>15.818</v>
      </c>
      <c r="L20" s="194">
        <v>44.115400000000001</v>
      </c>
      <c r="M20" s="194">
        <f>((G20-H20)*K20)/G20</f>
        <v>10.30294766806287</v>
      </c>
      <c r="N20" s="169">
        <f>100*((M20)-(MIN(M:M)))/((MAX(M:M))-(MIN(M:M)))</f>
        <v>9.7209383428539589</v>
      </c>
      <c r="O20" s="188">
        <v>74034</v>
      </c>
      <c r="P20" s="60">
        <v>57945</v>
      </c>
      <c r="Q20" s="166">
        <f>(O20-P20)/O20*100</f>
        <v>21.731906961666262</v>
      </c>
      <c r="R20" s="50">
        <f>F20+J20+N20+Q20</f>
        <v>138.86510335391503</v>
      </c>
      <c r="S20" s="185">
        <v>4</v>
      </c>
      <c r="T20" s="255">
        <f>R20/S20</f>
        <v>34.716275838478758</v>
      </c>
    </row>
    <row r="21" spans="1:20">
      <c r="A21" s="219" t="s">
        <v>964</v>
      </c>
      <c r="B21" s="220" t="s">
        <v>963</v>
      </c>
      <c r="C21" s="8">
        <v>3618116</v>
      </c>
      <c r="D21" s="8">
        <v>2853868</v>
      </c>
      <c r="E21" s="107">
        <f>100*((D21-C21)/C21)</f>
        <v>-21.122816405001942</v>
      </c>
      <c r="F21" s="169">
        <f>100-(100*((E21)-(MIN(E:E)))/((MAX(E:E))-(MIN(E:E))))</f>
        <v>22.52938660344762</v>
      </c>
      <c r="G21" s="8">
        <v>3618116</v>
      </c>
      <c r="H21" s="8">
        <v>2251543</v>
      </c>
      <c r="I21" s="48">
        <f>100*(H21/G21)</f>
        <v>62.229707394677227</v>
      </c>
      <c r="J21" s="192">
        <f>100-I21</f>
        <v>37.770292605322773</v>
      </c>
      <c r="K21" s="193">
        <v>5.3540799999999997</v>
      </c>
      <c r="L21" s="194">
        <v>13.687200000000001</v>
      </c>
      <c r="M21" s="194">
        <f>((G21-H21)*K21)/G21</f>
        <v>2.0222516823230654</v>
      </c>
      <c r="N21" s="169">
        <f>100*((M21)-(MIN(M:M)))/((MAX(M:M))-(MIN(M:M)))</f>
        <v>0.87198324170490638</v>
      </c>
      <c r="O21" s="188">
        <v>252835</v>
      </c>
      <c r="P21" s="27">
        <v>190261</v>
      </c>
      <c r="Q21" s="166">
        <f>(O21-P21)/O21*100</f>
        <v>24.748946941681332</v>
      </c>
      <c r="R21" s="50">
        <f>F21+J21+N21+Q21</f>
        <v>85.920609392156621</v>
      </c>
      <c r="S21" s="185">
        <v>4</v>
      </c>
      <c r="T21" s="255">
        <f>R21/S21</f>
        <v>21.480152348039155</v>
      </c>
    </row>
    <row r="22" spans="1:20">
      <c r="A22" s="219" t="s">
        <v>1000</v>
      </c>
      <c r="B22" s="220" t="s">
        <v>999</v>
      </c>
      <c r="C22">
        <v>1558165</v>
      </c>
      <c r="D22">
        <v>461920</v>
      </c>
      <c r="E22" s="107">
        <f>100*((D22-C22)/C22)</f>
        <v>-70.354872558426095</v>
      </c>
      <c r="F22" s="169">
        <f>100-(100*((E22)-(MIN(E:E)))/((MAX(E:E))-(MIN(E:E))))</f>
        <v>71.038100780033943</v>
      </c>
      <c r="G22">
        <v>1558165</v>
      </c>
      <c r="H22">
        <v>364804</v>
      </c>
      <c r="I22" s="48">
        <f>100*(H22/G22)</f>
        <v>23.412411394171993</v>
      </c>
      <c r="J22" s="192">
        <f>100-I22</f>
        <v>76.587588605828003</v>
      </c>
      <c r="K22" s="109">
        <v>12.949</v>
      </c>
      <c r="L22" s="107">
        <v>21.986499999999999</v>
      </c>
      <c r="M22" s="194">
        <f>((G22-H22)*K22)/G22</f>
        <v>9.9173268485686688</v>
      </c>
      <c r="N22" s="169">
        <f>100*((M22)-(MIN(M:M)))/((MAX(M:M))-(MIN(M:M)))</f>
        <v>9.3088544644397651</v>
      </c>
      <c r="O22" s="188">
        <v>253166</v>
      </c>
      <c r="P22" s="60">
        <v>189465</v>
      </c>
      <c r="Q22" s="166">
        <f>(O22-P22)/O22*100</f>
        <v>25.161751578016005</v>
      </c>
      <c r="R22" s="50">
        <f>F22+J22+N22+Q22</f>
        <v>182.09629542831775</v>
      </c>
      <c r="S22" s="185">
        <v>4</v>
      </c>
      <c r="T22" s="255">
        <f>R22/S22</f>
        <v>45.524073857079436</v>
      </c>
    </row>
    <row r="23" spans="1:20">
      <c r="A23" s="219" t="s">
        <v>1016</v>
      </c>
      <c r="B23" s="220" t="s">
        <v>1015</v>
      </c>
      <c r="C23">
        <v>2907738</v>
      </c>
      <c r="D23">
        <v>1838090</v>
      </c>
      <c r="E23" s="107">
        <f>100*((D23-C23)/C23)</f>
        <v>-36.786257909068837</v>
      </c>
      <c r="F23" s="169">
        <f>100-(100*((E23)-(MIN(E:E)))/((MAX(E:E))-(MIN(E:E))))</f>
        <v>37.96269299582373</v>
      </c>
      <c r="G23">
        <v>2907738</v>
      </c>
      <c r="H23">
        <v>1377169</v>
      </c>
      <c r="I23" s="48">
        <f>100*(H23/G23)</f>
        <v>47.36221076314304</v>
      </c>
      <c r="J23" s="192">
        <f>100-I23</f>
        <v>52.63778923685696</v>
      </c>
      <c r="K23" s="109">
        <v>7.5310300000000003</v>
      </c>
      <c r="L23" s="107">
        <v>14.6692</v>
      </c>
      <c r="M23" s="194">
        <f>((G23-H23)*K23)/G23</f>
        <v>3.9641676987644692</v>
      </c>
      <c r="N23" s="169">
        <f>100*((M23)-(MIN(M:M)))/((MAX(M:M))-(MIN(M:M)))</f>
        <v>2.9471623896031822</v>
      </c>
      <c r="O23" s="188">
        <v>175086</v>
      </c>
      <c r="P23" s="60">
        <v>127723</v>
      </c>
      <c r="Q23" s="166">
        <f>(O23-P23)/O23*100</f>
        <v>27.051277657836721</v>
      </c>
      <c r="R23" s="50">
        <f>F23+J23+N23+Q23</f>
        <v>120.59892228012059</v>
      </c>
      <c r="S23" s="185">
        <v>4</v>
      </c>
      <c r="T23" s="255">
        <f>R23/S23</f>
        <v>30.149730570030147</v>
      </c>
    </row>
    <row r="24" spans="1:20">
      <c r="A24" s="219" t="s">
        <v>932</v>
      </c>
      <c r="B24" s="220" t="s">
        <v>931</v>
      </c>
      <c r="C24">
        <v>513758</v>
      </c>
      <c r="D24">
        <v>296620</v>
      </c>
      <c r="E24" s="107">
        <f>100*((D24-C24)/C24)</f>
        <v>-42.264646000646216</v>
      </c>
      <c r="F24" s="169">
        <f>100-(100*((E24)-(MIN(E:E)))/((MAX(E:E))-(MIN(E:E))))</f>
        <v>43.360589871277675</v>
      </c>
      <c r="G24">
        <v>513758</v>
      </c>
      <c r="H24">
        <v>178948</v>
      </c>
      <c r="I24" s="48">
        <f>100*(H24/G24)</f>
        <v>34.831185110499497</v>
      </c>
      <c r="J24" s="192">
        <f>100-I24</f>
        <v>65.16881488950051</v>
      </c>
      <c r="K24" s="109">
        <v>7.9643100000000002</v>
      </c>
      <c r="L24" s="107">
        <v>16.461500000000001</v>
      </c>
      <c r="M24" s="194">
        <f>((G24-H24)*K24)/G24</f>
        <v>5.1902464411259777</v>
      </c>
      <c r="N24" s="169">
        <f>100*((M24)-(MIN(M:M)))/((MAX(M:M))-(MIN(M:M)))</f>
        <v>4.2573802457247263</v>
      </c>
      <c r="O24" s="188">
        <v>56960</v>
      </c>
      <c r="P24" s="60">
        <v>42767</v>
      </c>
      <c r="Q24" s="166">
        <f>(O24-P24)/O24*100</f>
        <v>24.917485955056179</v>
      </c>
      <c r="R24" s="50">
        <f>F24+J24+N24+Q24</f>
        <v>137.7042709615591</v>
      </c>
      <c r="S24" s="185">
        <v>4</v>
      </c>
      <c r="T24" s="255">
        <f>R24/S24</f>
        <v>34.426067740389776</v>
      </c>
    </row>
    <row r="25" spans="1:20">
      <c r="A25" s="219" t="s">
        <v>1062</v>
      </c>
      <c r="B25" s="220" t="s">
        <v>1061</v>
      </c>
      <c r="C25" s="9">
        <v>436987</v>
      </c>
      <c r="D25" s="9">
        <v>165682</v>
      </c>
      <c r="E25" s="48">
        <f>100*((D25-C25)/C25)</f>
        <v>-62.085370960692202</v>
      </c>
      <c r="F25" s="169">
        <f>100-(100*((E25)-(MIN(E:E)))/((MAX(E:E))-(MIN(E:E))))</f>
        <v>62.890098833148024</v>
      </c>
      <c r="G25">
        <v>436987</v>
      </c>
      <c r="H25">
        <v>100284</v>
      </c>
      <c r="I25" s="48">
        <f>100*(H25/G25)</f>
        <v>22.948966445226059</v>
      </c>
      <c r="J25" s="192">
        <f>100-I25</f>
        <v>77.051033554773937</v>
      </c>
      <c r="K25" s="109">
        <v>22.1585</v>
      </c>
      <c r="L25" s="107">
        <v>42.535200000000003</v>
      </c>
      <c r="M25" s="194">
        <f>((G25-H25)*K25)/G25</f>
        <v>17.073353270234584</v>
      </c>
      <c r="N25" s="169">
        <f>100*((M25)-(MIN(M:M)))/((MAX(M:M))-(MIN(M:M)))</f>
        <v>16.955960047956804</v>
      </c>
      <c r="O25" s="188">
        <v>155460</v>
      </c>
      <c r="P25" s="60">
        <v>121580</v>
      </c>
      <c r="Q25" s="166">
        <f>(O25-P25)/O25*100</f>
        <v>21.793387366525153</v>
      </c>
      <c r="R25" s="50">
        <f>F25+J25+N25+Q25</f>
        <v>178.6904798024039</v>
      </c>
      <c r="S25" s="185">
        <v>4</v>
      </c>
      <c r="T25" s="255">
        <f>R25/S25</f>
        <v>44.672619950600975</v>
      </c>
    </row>
    <row r="26" spans="1:20">
      <c r="A26" s="219" t="s">
        <v>942</v>
      </c>
      <c r="B26" s="220" t="s">
        <v>941</v>
      </c>
      <c r="C26" s="9">
        <v>626707</v>
      </c>
      <c r="D26" s="9">
        <v>135943</v>
      </c>
      <c r="E26" s="48">
        <f>100*((D26-C26)/C26)</f>
        <v>-78.308364195708677</v>
      </c>
      <c r="F26" s="169">
        <f>100-(100*((E26)-(MIN(E:E)))/((MAX(E:E))-(MIN(E:E))))</f>
        <v>78.874735742759896</v>
      </c>
      <c r="G26">
        <v>626707</v>
      </c>
      <c r="H26">
        <v>91114</v>
      </c>
      <c r="I26" s="48">
        <f>100*(H26/G26)</f>
        <v>14.538532360417229</v>
      </c>
      <c r="J26" s="192">
        <f>100-I26</f>
        <v>85.461467639582764</v>
      </c>
      <c r="K26" s="109">
        <v>18.225300000000001</v>
      </c>
      <c r="L26" s="107">
        <v>26.058299999999999</v>
      </c>
      <c r="M26" s="194">
        <f>((G26-H26)*K26)/G26</f>
        <v>15.57560886171688</v>
      </c>
      <c r="N26" s="169">
        <f>100*((M26)-(MIN(M:M)))/((MAX(M:M))-(MIN(M:M)))</f>
        <v>15.355433588973886</v>
      </c>
      <c r="O26" s="188">
        <v>12342</v>
      </c>
      <c r="P26" s="60">
        <v>9058</v>
      </c>
      <c r="Q26" s="166">
        <f>(O26-P26)/O26*100</f>
        <v>26.608329282126075</v>
      </c>
      <c r="R26" s="50">
        <f>F26+J26+N26+Q26</f>
        <v>206.29996625344262</v>
      </c>
      <c r="S26" s="185">
        <v>4</v>
      </c>
      <c r="T26" s="255">
        <f>R26/S26</f>
        <v>51.574991563360655</v>
      </c>
    </row>
    <row r="27" spans="1:20">
      <c r="A27" s="219" t="s">
        <v>946</v>
      </c>
      <c r="B27" s="220" t="s">
        <v>945</v>
      </c>
      <c r="C27" s="251" t="s">
        <v>0</v>
      </c>
      <c r="D27" s="252" t="s">
        <v>0</v>
      </c>
      <c r="E27" s="48"/>
      <c r="F27" s="169">
        <v>50</v>
      </c>
      <c r="G27" s="60" t="s">
        <v>0</v>
      </c>
      <c r="H27" s="60" t="s">
        <v>0</v>
      </c>
      <c r="I27" s="48"/>
      <c r="J27" s="192">
        <v>50</v>
      </c>
      <c r="K27" s="195" t="s">
        <v>0</v>
      </c>
      <c r="L27" s="53" t="s">
        <v>0</v>
      </c>
      <c r="M27" s="194"/>
      <c r="N27" s="169">
        <v>50</v>
      </c>
      <c r="O27" s="188">
        <v>29400</v>
      </c>
      <c r="P27" s="60">
        <v>18745</v>
      </c>
      <c r="Q27" s="166">
        <f>(O27-P27)/O27*100</f>
        <v>36.241496598639458</v>
      </c>
      <c r="R27" s="50">
        <f>F27+J27+N27+Q27</f>
        <v>186.24149659863946</v>
      </c>
      <c r="S27" s="185">
        <v>4</v>
      </c>
      <c r="T27" s="255">
        <f>R27/S27</f>
        <v>46.560374149659864</v>
      </c>
    </row>
    <row r="28" spans="1:20">
      <c r="A28" s="219" t="s">
        <v>884</v>
      </c>
      <c r="B28" s="220" t="s">
        <v>883</v>
      </c>
      <c r="C28" s="133">
        <v>1806684</v>
      </c>
      <c r="D28" s="133">
        <v>773825</v>
      </c>
      <c r="E28" s="48">
        <f>100*((D28-C28)/C28)</f>
        <v>-57.16876886052016</v>
      </c>
      <c r="F28" s="169">
        <f>100-(100*((E28)-(MIN(E:E)))/((MAX(E:E))-(MIN(E:E))))</f>
        <v>58.045733908514222</v>
      </c>
      <c r="G28" s="8">
        <v>1806684</v>
      </c>
      <c r="H28" s="8">
        <v>572602</v>
      </c>
      <c r="I28" s="48">
        <f>100*(H28/G28)</f>
        <v>31.693533567574626</v>
      </c>
      <c r="J28" s="192">
        <f>100-I28</f>
        <v>68.306466432425367</v>
      </c>
      <c r="K28" s="43">
        <v>9.9215300000000006</v>
      </c>
      <c r="L28" s="28">
        <v>14.2409</v>
      </c>
      <c r="M28" s="194">
        <f>((G28-H28)*K28)/G28</f>
        <v>6.777046559033014</v>
      </c>
      <c r="N28" s="169">
        <f>100*((M28)-(MIN(M:M)))/((MAX(M:M))-(MIN(M:M)))</f>
        <v>5.9530738229359068</v>
      </c>
      <c r="O28" s="188">
        <v>252835</v>
      </c>
      <c r="P28" s="27">
        <v>190261</v>
      </c>
      <c r="Q28" s="166">
        <f>(O28-P28)/O28*100</f>
        <v>24.748946941681332</v>
      </c>
      <c r="R28" s="50">
        <f>F28+J28+N28+Q28</f>
        <v>157.05422110555685</v>
      </c>
      <c r="S28" s="185">
        <v>4</v>
      </c>
      <c r="T28" s="255">
        <f>R28/S28</f>
        <v>39.263555276389212</v>
      </c>
    </row>
    <row r="29" spans="1:20">
      <c r="A29" s="219" t="s">
        <v>978</v>
      </c>
      <c r="B29" s="221" t="s">
        <v>977</v>
      </c>
      <c r="C29" s="133">
        <v>1806684</v>
      </c>
      <c r="D29" s="133">
        <v>773825</v>
      </c>
      <c r="E29" s="48">
        <f>100*((D29-C29)/C29)</f>
        <v>-57.16876886052016</v>
      </c>
      <c r="F29" s="169">
        <f>100-(100*((E29)-(MIN(E:E)))/((MAX(E:E))-(MIN(E:E))))</f>
        <v>58.045733908514222</v>
      </c>
      <c r="G29" s="8">
        <v>1806684</v>
      </c>
      <c r="H29" s="8">
        <v>572602</v>
      </c>
      <c r="I29" s="48">
        <f>100*(H29/G29)</f>
        <v>31.693533567574626</v>
      </c>
      <c r="J29" s="192">
        <f>100-I29</f>
        <v>68.306466432425367</v>
      </c>
      <c r="K29" s="43">
        <v>9.9215300000000006</v>
      </c>
      <c r="L29" s="28">
        <v>14.2409</v>
      </c>
      <c r="M29" s="194">
        <f>((G29-H29)*K29)/G29</f>
        <v>6.777046559033014</v>
      </c>
      <c r="N29" s="169">
        <f>100*((M29)-(MIN(M:M)))/((MAX(M:M))-(MIN(M:M)))</f>
        <v>5.9530738229359068</v>
      </c>
      <c r="O29" s="189">
        <v>8519</v>
      </c>
      <c r="P29" s="60">
        <v>5648</v>
      </c>
      <c r="Q29" s="166">
        <f>(O29-P29)/O29*100</f>
        <v>33.701138631294754</v>
      </c>
      <c r="R29" s="50">
        <f>F29+J29+N29+Q29</f>
        <v>166.00641279517026</v>
      </c>
      <c r="S29" s="185">
        <v>4</v>
      </c>
      <c r="T29" s="255">
        <f>R29/S29</f>
        <v>41.501603198792566</v>
      </c>
    </row>
    <row r="30" spans="1:20">
      <c r="A30" s="219" t="s">
        <v>950</v>
      </c>
      <c r="B30" s="220" t="s">
        <v>949</v>
      </c>
      <c r="C30" s="9">
        <v>551887</v>
      </c>
      <c r="D30" s="9">
        <v>136475</v>
      </c>
      <c r="E30" s="48">
        <f>100*((D30-C30)/C30)</f>
        <v>-75.271205880914025</v>
      </c>
      <c r="F30" s="169">
        <f>100-(100*((E30)-(MIN(E:E)))/((MAX(E:E))-(MIN(E:E))))</f>
        <v>75.882200875999715</v>
      </c>
      <c r="G30">
        <v>551887</v>
      </c>
      <c r="H30">
        <v>39625</v>
      </c>
      <c r="I30" s="48">
        <f>100*(H30/G30)</f>
        <v>7.1799118297767475</v>
      </c>
      <c r="J30" s="192">
        <f>100-I30</f>
        <v>92.820088170223258</v>
      </c>
      <c r="K30" s="109">
        <v>17.7837</v>
      </c>
      <c r="L30" s="107">
        <v>19.461099999999998</v>
      </c>
      <c r="M30" s="194">
        <f>((G30-H30)*K30)/G30</f>
        <v>16.506846019927991</v>
      </c>
      <c r="N30" s="169">
        <f>100*((M30)-(MIN(M:M)))/((MAX(M:M))-(MIN(M:M)))</f>
        <v>16.350576487073596</v>
      </c>
      <c r="O30" s="188">
        <v>253085</v>
      </c>
      <c r="P30" s="27">
        <v>189397</v>
      </c>
      <c r="Q30" s="166">
        <f>(O30-P30)/O30*100</f>
        <v>25.164667996918034</v>
      </c>
      <c r="R30" s="50">
        <f>F30+J30+N30+Q30</f>
        <v>210.21753353021461</v>
      </c>
      <c r="S30" s="185">
        <v>4</v>
      </c>
      <c r="T30" s="255">
        <f>R30/S30</f>
        <v>52.554383382553652</v>
      </c>
    </row>
    <row r="31" spans="1:20">
      <c r="A31" s="219" t="s">
        <v>1060</v>
      </c>
      <c r="B31" s="220" t="s">
        <v>1059</v>
      </c>
      <c r="C31" s="9">
        <v>1538573</v>
      </c>
      <c r="D31" s="9">
        <v>1121260</v>
      </c>
      <c r="E31" s="48">
        <f>100*((D31-C31)/C31)</f>
        <v>-27.12337991112544</v>
      </c>
      <c r="F31" s="169">
        <f>100-(100*((E31)-(MIN(E:E)))/((MAX(E:E))-(MIN(E:E))))</f>
        <v>28.441786831256408</v>
      </c>
      <c r="G31">
        <v>1538573</v>
      </c>
      <c r="H31">
        <v>729094</v>
      </c>
      <c r="I31" s="48">
        <f>100*(H31/G31)</f>
        <v>47.387676762818529</v>
      </c>
      <c r="J31" s="192">
        <f>100-I31</f>
        <v>52.612323237181471</v>
      </c>
      <c r="K31" s="109">
        <v>9.65367</v>
      </c>
      <c r="L31" s="107">
        <v>21.253799999999998</v>
      </c>
      <c r="M31" s="194">
        <f>((G31-H31)*K31)/G31</f>
        <v>5.0790200646508161</v>
      </c>
      <c r="N31" s="169">
        <f>100*((M31)-(MIN(M:M)))/((MAX(M:M))-(MIN(M:M)))</f>
        <v>4.1385210081452817</v>
      </c>
      <c r="O31" s="188">
        <v>124113</v>
      </c>
      <c r="P31" s="60">
        <v>97410</v>
      </c>
      <c r="Q31" s="166">
        <f>(O31-P31)/O31*100</f>
        <v>21.515070943414468</v>
      </c>
      <c r="R31" s="50">
        <f>F31+J31+N31+Q31</f>
        <v>106.70770201999763</v>
      </c>
      <c r="S31" s="185">
        <v>4</v>
      </c>
      <c r="T31" s="255">
        <f>R31/S31</f>
        <v>26.676925504999407</v>
      </c>
    </row>
    <row r="32" spans="1:20">
      <c r="A32" s="219" t="s">
        <v>1024</v>
      </c>
      <c r="B32" s="220" t="s">
        <v>1023</v>
      </c>
      <c r="C32" s="133">
        <v>946112</v>
      </c>
      <c r="D32" s="133">
        <v>623769</v>
      </c>
      <c r="E32" s="48">
        <f>100*((D32-C32)/C32)</f>
        <v>-34.07027920584455</v>
      </c>
      <c r="F32" s="169">
        <f>100-(100*((E32)-(MIN(E:E)))/((MAX(E:E))-(MIN(E:E))))</f>
        <v>35.286618809244388</v>
      </c>
      <c r="G32" s="8">
        <v>946112</v>
      </c>
      <c r="H32" s="8">
        <v>405131</v>
      </c>
      <c r="I32" s="48">
        <f>100*(H32/G32)</f>
        <v>42.820617432185621</v>
      </c>
      <c r="J32" s="192">
        <f>100-I32</f>
        <v>57.179382567814379</v>
      </c>
      <c r="K32" s="193">
        <v>24.57</v>
      </c>
      <c r="L32" s="194">
        <v>42.651000000000003</v>
      </c>
      <c r="M32" s="194">
        <f>((G32-H32)*K32)/G32</f>
        <v>14.048974296911993</v>
      </c>
      <c r="N32" s="169">
        <f>100*((M32)-(MIN(M:M)))/((MAX(M:M))-(MIN(M:M)))</f>
        <v>13.72403439945108</v>
      </c>
      <c r="O32" s="188">
        <v>185739</v>
      </c>
      <c r="P32" s="60">
        <v>143320</v>
      </c>
      <c r="Q32" s="166">
        <f>(O32-P32)/O32*100</f>
        <v>22.837960794448122</v>
      </c>
      <c r="R32" s="50">
        <f>F32+J32+N32+Q32</f>
        <v>129.02799657095798</v>
      </c>
      <c r="S32" s="185">
        <v>4</v>
      </c>
      <c r="T32" s="255">
        <f>R32/S32</f>
        <v>32.256999142739495</v>
      </c>
    </row>
    <row r="33" spans="1:20">
      <c r="A33" s="219" t="s">
        <v>974</v>
      </c>
      <c r="B33" s="220" t="s">
        <v>973</v>
      </c>
      <c r="C33" s="133">
        <v>1251236</v>
      </c>
      <c r="D33" s="133">
        <v>451642</v>
      </c>
      <c r="E33" s="48">
        <f>100*((D33-C33)/C33)</f>
        <v>-63.904331397114532</v>
      </c>
      <c r="F33" s="169">
        <f>100-(100*((E33)-(MIN(E:E)))/((MAX(E:E))-(MIN(E:E))))</f>
        <v>64.682334193661035</v>
      </c>
      <c r="G33" s="8">
        <v>1251236</v>
      </c>
      <c r="H33" s="8">
        <v>298893</v>
      </c>
      <c r="I33" s="48">
        <f>100*(H33/G33)</f>
        <v>23.887819723857049</v>
      </c>
      <c r="J33" s="192">
        <f>100-I33</f>
        <v>76.112180276142951</v>
      </c>
      <c r="K33" s="193">
        <v>6.1351000000000004</v>
      </c>
      <c r="L33" s="194">
        <v>10.1591</v>
      </c>
      <c r="M33" s="194">
        <f>((G33-H33)*K33)/G33</f>
        <v>4.6695583721216467</v>
      </c>
      <c r="N33" s="169">
        <f>100*((M33)-(MIN(M:M)))/((MAX(M:M))-(MIN(M:M)))</f>
        <v>3.7009601872830231</v>
      </c>
      <c r="O33" s="188">
        <v>138415</v>
      </c>
      <c r="P33" s="60">
        <v>108588</v>
      </c>
      <c r="Q33" s="166">
        <f>(O33-P33)/O33*100</f>
        <v>21.548965068814795</v>
      </c>
      <c r="R33" s="50">
        <f>F33+J33+N33+Q33</f>
        <v>166.04443972590178</v>
      </c>
      <c r="S33" s="185">
        <v>4</v>
      </c>
      <c r="T33" s="255">
        <f>R33/S33</f>
        <v>41.511109931475445</v>
      </c>
    </row>
    <row r="34" spans="1:20">
      <c r="A34" s="219" t="s">
        <v>948</v>
      </c>
      <c r="B34" s="221" t="s">
        <v>947</v>
      </c>
      <c r="C34" s="133">
        <v>1745534</v>
      </c>
      <c r="D34" s="133">
        <v>1413847</v>
      </c>
      <c r="E34" s="48">
        <f>100*((D34-C34)/C34)</f>
        <v>-19.002036053150498</v>
      </c>
      <c r="F34" s="169">
        <f>100-(100*((E34)-(MIN(E:E)))/((MAX(E:E))-(MIN(E:E))))</f>
        <v>20.439765816562684</v>
      </c>
      <c r="G34" s="8">
        <v>1745534</v>
      </c>
      <c r="H34" s="8">
        <v>866088</v>
      </c>
      <c r="I34" s="48">
        <f>100*(H34/G34)</f>
        <v>49.617366376134754</v>
      </c>
      <c r="J34" s="192">
        <f>100-I34</f>
        <v>50.382633623865246</v>
      </c>
      <c r="K34" s="193">
        <v>11.516</v>
      </c>
      <c r="L34" s="194">
        <v>21.5624</v>
      </c>
      <c r="M34" s="194">
        <f>((G34-H34)*K34)/G34</f>
        <v>5.8020640881243217</v>
      </c>
      <c r="N34" s="169">
        <f>100*((M34)-(MIN(M:M)))/((MAX(M:M))-(MIN(M:M)))</f>
        <v>4.9111836093190879</v>
      </c>
      <c r="O34" s="188">
        <v>3023</v>
      </c>
      <c r="P34" s="60">
        <v>2234</v>
      </c>
      <c r="Q34" s="166">
        <f>(O34-P34)/O34*100</f>
        <v>26.099900760833609</v>
      </c>
      <c r="R34" s="50">
        <f>F34+J34+N34+Q34</f>
        <v>101.83348381058062</v>
      </c>
      <c r="S34" s="185">
        <v>4</v>
      </c>
      <c r="T34" s="255">
        <f>R34/S34</f>
        <v>25.458370952645154</v>
      </c>
    </row>
    <row r="35" spans="1:20">
      <c r="A35" s="219" t="s">
        <v>908</v>
      </c>
      <c r="B35" s="220" t="s">
        <v>907</v>
      </c>
      <c r="C35" s="133">
        <v>443036</v>
      </c>
      <c r="D35" s="133">
        <v>345480</v>
      </c>
      <c r="E35" s="48">
        <f>100*((D35-C35)/C35)</f>
        <v>-22.019881002898185</v>
      </c>
      <c r="F35" s="169">
        <f>100-(100*((E35)-(MIN(E:E)))/((MAX(E:E))-(MIN(E:E))))</f>
        <v>23.413271079888617</v>
      </c>
      <c r="G35" s="8">
        <v>443036</v>
      </c>
      <c r="H35" s="8">
        <v>217079</v>
      </c>
      <c r="I35" s="48">
        <f>100*(H35/G35)</f>
        <v>48.998049819879199</v>
      </c>
      <c r="J35" s="192">
        <f>100-I35</f>
        <v>51.001950180120801</v>
      </c>
      <c r="K35" s="193">
        <v>8.6062600000000007</v>
      </c>
      <c r="L35" s="194">
        <v>16.7971</v>
      </c>
      <c r="M35" s="194">
        <f>((G35-H35)*K35)/G35</f>
        <v>4.3893604375716651</v>
      </c>
      <c r="N35" s="169">
        <f>100*((M35)-(MIN(M:M)))/((MAX(M:M))-(MIN(M:M)))</f>
        <v>3.4015337928667364</v>
      </c>
      <c r="O35" s="188">
        <v>690</v>
      </c>
      <c r="P35" s="60">
        <v>635</v>
      </c>
      <c r="Q35" s="166">
        <f>(O35-P35)/O35*100</f>
        <v>7.9710144927536222</v>
      </c>
      <c r="R35" s="50">
        <f>F35+J35+N35+Q35</f>
        <v>85.787769545629772</v>
      </c>
      <c r="S35" s="185">
        <v>4</v>
      </c>
      <c r="T35" s="255">
        <f>R35/S35</f>
        <v>21.446942386407443</v>
      </c>
    </row>
    <row r="36" spans="1:20">
      <c r="A36" s="219" t="s">
        <v>1040</v>
      </c>
      <c r="B36" s="221" t="s">
        <v>1039</v>
      </c>
      <c r="C36" s="253" t="s">
        <v>0</v>
      </c>
      <c r="D36" s="254" t="s">
        <v>0</v>
      </c>
      <c r="E36" s="48"/>
      <c r="F36" s="169">
        <v>50</v>
      </c>
      <c r="G36" s="64" t="s">
        <v>0</v>
      </c>
      <c r="H36" s="64" t="s">
        <v>0</v>
      </c>
      <c r="I36" s="48"/>
      <c r="J36" s="192">
        <v>50</v>
      </c>
      <c r="K36" s="195" t="s">
        <v>0</v>
      </c>
      <c r="L36" s="53" t="s">
        <v>0</v>
      </c>
      <c r="M36" s="194"/>
      <c r="N36" s="169">
        <v>50</v>
      </c>
      <c r="O36" s="188">
        <v>158</v>
      </c>
      <c r="P36" s="60">
        <v>106</v>
      </c>
      <c r="Q36" s="166">
        <f>(O36-P36)/O36*100</f>
        <v>32.911392405063289</v>
      </c>
      <c r="R36" s="50">
        <f>F36+J36+N36+Q36</f>
        <v>182.91139240506328</v>
      </c>
      <c r="S36" s="185">
        <v>4</v>
      </c>
      <c r="T36" s="255">
        <f>R36/S36</f>
        <v>45.72784810126582</v>
      </c>
    </row>
    <row r="37" spans="1:20">
      <c r="A37" s="219" t="s">
        <v>934</v>
      </c>
      <c r="B37" s="220" t="s">
        <v>933</v>
      </c>
      <c r="C37" s="133">
        <v>1854268</v>
      </c>
      <c r="D37" s="133">
        <v>1025554</v>
      </c>
      <c r="E37" s="48">
        <f>100*((D37-C37)/C37)</f>
        <v>-44.692245133928857</v>
      </c>
      <c r="F37" s="169">
        <f>100-(100*((E37)-(MIN(E:E)))/((MAX(E:E))-(MIN(E:E))))</f>
        <v>45.75252150469872</v>
      </c>
      <c r="G37" s="8">
        <v>1854268</v>
      </c>
      <c r="H37" s="8">
        <v>872469</v>
      </c>
      <c r="I37" s="48">
        <f>100*(H37/G37)</f>
        <v>47.0519363975434</v>
      </c>
      <c r="J37" s="192">
        <f>100-I37</f>
        <v>52.9480636024566</v>
      </c>
      <c r="K37" s="193">
        <v>4.3088600000000001</v>
      </c>
      <c r="L37" s="194">
        <v>8.8982899999999994</v>
      </c>
      <c r="M37" s="194">
        <f>((G37-H37)*K37)/G37</f>
        <v>2.2814579333408118</v>
      </c>
      <c r="N37" s="169">
        <f>100*((M37)-(MIN(M:M)))/((MAX(M:M))-(MIN(M:M)))</f>
        <v>1.1489774075507724</v>
      </c>
      <c r="O37" s="188">
        <v>252835</v>
      </c>
      <c r="P37" s="27">
        <v>190261</v>
      </c>
      <c r="Q37" s="166">
        <f>(O37-P37)/O37*100</f>
        <v>24.748946941681332</v>
      </c>
      <c r="R37" s="50">
        <f>F37+J37+N37+Q37</f>
        <v>124.59850945638743</v>
      </c>
      <c r="S37" s="185">
        <v>4</v>
      </c>
      <c r="T37" s="255">
        <f>R37/S37</f>
        <v>31.149627364096858</v>
      </c>
    </row>
    <row r="38" spans="1:20">
      <c r="A38" s="219" t="s">
        <v>928</v>
      </c>
      <c r="B38" s="220" t="s">
        <v>927</v>
      </c>
      <c r="C38" s="133">
        <v>2205014</v>
      </c>
      <c r="D38" s="133">
        <v>1342074</v>
      </c>
      <c r="E38" s="48">
        <f>100*((D38-C38)/C38)</f>
        <v>-39.135352428601358</v>
      </c>
      <c r="F38" s="169">
        <f>100-(100*((E38)-(MIN(E:E)))/((MAX(E:E))-(MIN(E:E))))</f>
        <v>40.277273444519103</v>
      </c>
      <c r="G38" s="8">
        <v>2205014</v>
      </c>
      <c r="H38" s="8">
        <v>1200134</v>
      </c>
      <c r="I38" s="48">
        <f>100*(H38/G38)</f>
        <v>54.427500233558611</v>
      </c>
      <c r="J38" s="192">
        <f>100-I38</f>
        <v>45.572499766441389</v>
      </c>
      <c r="K38" s="193">
        <v>3.2167500000000002</v>
      </c>
      <c r="L38" s="194">
        <v>6.7595499999999999</v>
      </c>
      <c r="M38" s="194">
        <f>((G38-H38)*K38)/G38</f>
        <v>1.4659533862370036</v>
      </c>
      <c r="N38" s="169">
        <f>100*((M38)-(MIN(M:M)))/((MAX(M:M))-(MIN(M:M)))</f>
        <v>0.27750922002984452</v>
      </c>
      <c r="O38" s="188">
        <v>252835</v>
      </c>
      <c r="P38" s="27">
        <v>190261</v>
      </c>
      <c r="Q38" s="166">
        <f>(O38-P38)/O38*100</f>
        <v>24.748946941681332</v>
      </c>
      <c r="R38" s="50">
        <f>F38+J38+N38+Q38</f>
        <v>110.87622937267167</v>
      </c>
      <c r="S38" s="185">
        <v>4</v>
      </c>
      <c r="T38" s="255">
        <f>R38/S38</f>
        <v>27.719057343167918</v>
      </c>
    </row>
    <row r="39" spans="1:20">
      <c r="A39" s="219" t="s">
        <v>1042</v>
      </c>
      <c r="B39" s="220" t="s">
        <v>1041</v>
      </c>
      <c r="C39" s="133">
        <v>575403</v>
      </c>
      <c r="D39" s="133">
        <v>300701</v>
      </c>
      <c r="E39" s="48">
        <f>100*((D39-C39)/C39)</f>
        <v>-47.740800795268704</v>
      </c>
      <c r="F39" s="169">
        <f>100-(100*((E39)-(MIN(E:E)))/((MAX(E:E))-(MIN(E:E))))</f>
        <v>48.756286262491862</v>
      </c>
      <c r="G39" s="8">
        <v>575403</v>
      </c>
      <c r="H39" s="8">
        <v>157033</v>
      </c>
      <c r="I39" s="48">
        <f>100*(H39/G39)</f>
        <v>27.290959553565063</v>
      </c>
      <c r="J39" s="192">
        <f>100-I39</f>
        <v>72.70904044643494</v>
      </c>
      <c r="K39" s="193">
        <v>7.6148699999999998</v>
      </c>
      <c r="L39" s="194">
        <v>12.5779</v>
      </c>
      <c r="M39" s="194">
        <f>((G39-H39)*K39)/G39</f>
        <v>5.536698908243439</v>
      </c>
      <c r="N39" s="169">
        <f>100*((M39)-(MIN(M:M)))/((MAX(M:M))-(MIN(M:M)))</f>
        <v>4.6276078608290918</v>
      </c>
      <c r="O39" s="188">
        <v>969</v>
      </c>
      <c r="P39" s="60">
        <v>724</v>
      </c>
      <c r="Q39" s="166">
        <f>(O39-P39)/O39*100</f>
        <v>25.283797729618161</v>
      </c>
      <c r="R39" s="50">
        <f>F39+J39+N39+Q39</f>
        <v>151.37673229937405</v>
      </c>
      <c r="S39" s="185">
        <v>4</v>
      </c>
      <c r="T39" s="255">
        <f>R39/S39</f>
        <v>37.844183074843514</v>
      </c>
    </row>
    <row r="40" spans="1:20">
      <c r="A40" s="219" t="s">
        <v>834</v>
      </c>
      <c r="B40" s="220" t="s">
        <v>833</v>
      </c>
      <c r="C40" s="133">
        <v>2238260</v>
      </c>
      <c r="D40" s="133">
        <v>795641</v>
      </c>
      <c r="E40" s="48">
        <f>100*((D40-C40)/C40)</f>
        <v>-64.452699865073754</v>
      </c>
      <c r="F40" s="169">
        <f>100-(100*((E40)-(MIN(E:E)))/((MAX(E:E))-(MIN(E:E))))</f>
        <v>65.222645757996077</v>
      </c>
      <c r="G40" s="8">
        <v>2238260</v>
      </c>
      <c r="H40" s="8">
        <v>661385</v>
      </c>
      <c r="I40" s="48">
        <f>100*(H40/G40)</f>
        <v>29.549069366382813</v>
      </c>
      <c r="J40" s="192">
        <f>100-I40</f>
        <v>70.45093063361719</v>
      </c>
      <c r="K40" s="193">
        <v>5.49878</v>
      </c>
      <c r="L40" s="194">
        <v>9.7531599999999994</v>
      </c>
      <c r="M40" s="194">
        <f>((G40-H40)*K40)/G40</f>
        <v>3.8739416834952154</v>
      </c>
      <c r="N40" s="169">
        <f>100*((M40)-(MIN(M:M)))/((MAX(M:M))-(MIN(M:M)))</f>
        <v>2.8507446537693646</v>
      </c>
      <c r="O40" s="188">
        <v>252835</v>
      </c>
      <c r="P40" s="27">
        <v>190261</v>
      </c>
      <c r="Q40" s="166">
        <f>(O40-P40)/O40*100</f>
        <v>24.748946941681332</v>
      </c>
      <c r="R40" s="50">
        <f>F40+J40+N40+Q40</f>
        <v>163.27326798706397</v>
      </c>
      <c r="S40" s="185">
        <v>4</v>
      </c>
      <c r="T40" s="255">
        <f>R40/S40</f>
        <v>40.818316996765994</v>
      </c>
    </row>
    <row r="41" spans="1:20">
      <c r="A41" s="219" t="s">
        <v>952</v>
      </c>
      <c r="B41" s="220" t="s">
        <v>951</v>
      </c>
      <c r="C41" s="8">
        <v>2116678</v>
      </c>
      <c r="D41" s="8">
        <v>1197964</v>
      </c>
      <c r="E41" s="107">
        <f>100*((D41-C41)/C41)</f>
        <v>-43.403578626508143</v>
      </c>
      <c r="F41" s="169">
        <f>100-(100*((E41)-(MIN(E:E)))/((MAX(E:E))-(MIN(E:E))))</f>
        <v>44.482788729723744</v>
      </c>
      <c r="G41" s="8">
        <v>2116678</v>
      </c>
      <c r="H41" s="8">
        <v>1011158</v>
      </c>
      <c r="I41" s="48">
        <f>100*(H41/G41)</f>
        <v>47.770988312818481</v>
      </c>
      <c r="J41" s="192">
        <f>100-I41</f>
        <v>52.229011687181519</v>
      </c>
      <c r="K41" s="193">
        <v>5.6810499999999999</v>
      </c>
      <c r="L41" s="194">
        <v>9.7002000000000006</v>
      </c>
      <c r="M41" s="194">
        <f>((G41-H41)*K41)/G41</f>
        <v>2.9671562684546253</v>
      </c>
      <c r="N41" s="169">
        <f>100*((M41)-(MIN(M:M)))/((MAX(M:M))-(MIN(M:M)))</f>
        <v>1.8817314889473127</v>
      </c>
      <c r="O41" s="188">
        <v>252835</v>
      </c>
      <c r="P41" s="27">
        <v>190261</v>
      </c>
      <c r="Q41" s="166">
        <f>(O41-P41)/O41*100</f>
        <v>24.748946941681332</v>
      </c>
      <c r="R41" s="50">
        <f>F41+J41+N41+Q41</f>
        <v>123.3424788475339</v>
      </c>
      <c r="S41" s="185">
        <v>4</v>
      </c>
      <c r="T41" s="255">
        <f>R41/S41</f>
        <v>30.835619711883474</v>
      </c>
    </row>
    <row r="42" spans="1:20">
      <c r="A42" s="219" t="s">
        <v>992</v>
      </c>
      <c r="B42" s="220" t="s">
        <v>991</v>
      </c>
      <c r="C42" s="8">
        <v>672521</v>
      </c>
      <c r="D42" s="8">
        <v>173063</v>
      </c>
      <c r="E42" s="107">
        <f>100*((D42-C42)/C42)</f>
        <v>-74.26652848015155</v>
      </c>
      <c r="F42" s="169">
        <f>100-(100*((E42)-(MIN(E:E)))/((MAX(E:E))-(MIN(E:E))))</f>
        <v>74.892284697780681</v>
      </c>
      <c r="G42" s="8">
        <v>672521</v>
      </c>
      <c r="H42" s="8">
        <v>60404</v>
      </c>
      <c r="I42" s="48">
        <f>100*(H42/G42)</f>
        <v>8.9817269646598383</v>
      </c>
      <c r="J42" s="192">
        <f>100-I42</f>
        <v>91.018273035340158</v>
      </c>
      <c r="K42" s="193">
        <v>13.94</v>
      </c>
      <c r="L42" s="194">
        <v>17.258800000000001</v>
      </c>
      <c r="M42" s="194">
        <f>((G42-H42)*K42)/G42</f>
        <v>12.687947261126419</v>
      </c>
      <c r="N42" s="169">
        <f>100*((M42)-(MIN(M:M)))/((MAX(M:M))-(MIN(M:M)))</f>
        <v>12.26960748269711</v>
      </c>
      <c r="O42" s="188">
        <v>34865</v>
      </c>
      <c r="P42" s="60">
        <v>26973</v>
      </c>
      <c r="Q42" s="166">
        <f>(O42-P42)/O42*100</f>
        <v>22.6358812562742</v>
      </c>
      <c r="R42" s="50">
        <f>F42+J42+N42+Q42</f>
        <v>200.81604647209213</v>
      </c>
      <c r="S42" s="185">
        <v>4</v>
      </c>
      <c r="T42" s="255">
        <f>R42/S42</f>
        <v>50.204011618023031</v>
      </c>
    </row>
    <row r="43" spans="1:20">
      <c r="A43" s="219" t="s">
        <v>940</v>
      </c>
      <c r="B43" s="220" t="s">
        <v>939</v>
      </c>
      <c r="C43" s="8">
        <v>8281</v>
      </c>
      <c r="D43" s="8">
        <v>833</v>
      </c>
      <c r="E43" s="107">
        <f>100*((D43-C43)/C43)</f>
        <v>-89.940828402366861</v>
      </c>
      <c r="F43" s="169">
        <f>100-(100*((E43)-(MIN(E:E)))/((MAX(E:E))-(MIN(E:E))))</f>
        <v>90.336289970998365</v>
      </c>
      <c r="G43" s="64">
        <v>8281</v>
      </c>
      <c r="H43" s="64">
        <v>0</v>
      </c>
      <c r="I43" s="48">
        <f>100*(H43/G43)</f>
        <v>0</v>
      </c>
      <c r="J43" s="192">
        <f>100-I43</f>
        <v>100</v>
      </c>
      <c r="K43" s="193">
        <v>74.948599999999999</v>
      </c>
      <c r="L43" s="194">
        <v>21.285699999999999</v>
      </c>
      <c r="M43" s="194">
        <f>((G43-H43)*K43)/G43</f>
        <v>74.948599999999999</v>
      </c>
      <c r="N43" s="169">
        <f>100*((M43)-(MIN(M:M)))/((MAX(M:M))-(MIN(M:M)))</f>
        <v>78.802870097736033</v>
      </c>
      <c r="O43" s="188">
        <v>1413</v>
      </c>
      <c r="P43" s="60">
        <v>1261</v>
      </c>
      <c r="Q43" s="166">
        <f>(O43-P43)/O43*100</f>
        <v>10.75725406935598</v>
      </c>
      <c r="R43" s="50">
        <f>F43+J43+N43+Q43</f>
        <v>279.89641413809034</v>
      </c>
      <c r="S43" s="185">
        <v>4</v>
      </c>
      <c r="T43" s="255">
        <f>R43/S43</f>
        <v>69.974103534522584</v>
      </c>
    </row>
    <row r="44" spans="1:20">
      <c r="A44" s="219" t="s">
        <v>990</v>
      </c>
      <c r="B44" s="220" t="s">
        <v>989</v>
      </c>
      <c r="C44" s="8">
        <v>2290060</v>
      </c>
      <c r="D44" s="8">
        <v>1046508</v>
      </c>
      <c r="E44" s="107">
        <f>100*((D44-C44)/C44)</f>
        <v>-54.302158022060553</v>
      </c>
      <c r="F44" s="169">
        <f>100-(100*((E44)-(MIN(E:E)))/((MAX(E:E))-(MIN(E:E))))</f>
        <v>55.221240749321431</v>
      </c>
      <c r="G44" s="8">
        <v>2290060</v>
      </c>
      <c r="H44" s="8">
        <v>898319</v>
      </c>
      <c r="I44" s="48">
        <f>100*(H44/G44)</f>
        <v>39.226876151716553</v>
      </c>
      <c r="J44" s="192">
        <f>100-I44</f>
        <v>60.773123848283447</v>
      </c>
      <c r="K44" s="193">
        <v>5.1391200000000001</v>
      </c>
      <c r="L44" s="194">
        <v>8.1225799999999992</v>
      </c>
      <c r="M44" s="194">
        <f>((G44-H44)*K44)/G44</f>
        <v>3.1232037623119044</v>
      </c>
      <c r="N44" s="169">
        <f>100*((M44)-(MIN(M:M)))/((MAX(M:M))-(MIN(M:M)))</f>
        <v>2.0484876733511204</v>
      </c>
      <c r="O44" s="188">
        <v>252835</v>
      </c>
      <c r="P44" s="27">
        <v>190261</v>
      </c>
      <c r="Q44" s="166">
        <f>(O44-P44)/O44*100</f>
        <v>24.748946941681332</v>
      </c>
      <c r="R44" s="50">
        <f>F44+J44+N44+Q44</f>
        <v>142.79179921263733</v>
      </c>
      <c r="S44" s="185">
        <v>4</v>
      </c>
      <c r="T44" s="255">
        <f>R44/S44</f>
        <v>35.697949803159332</v>
      </c>
    </row>
    <row r="45" spans="1:20">
      <c r="A45" s="219" t="s">
        <v>980</v>
      </c>
      <c r="B45" s="220" t="s">
        <v>979</v>
      </c>
      <c r="C45">
        <v>289297</v>
      </c>
      <c r="D45">
        <v>76258</v>
      </c>
      <c r="E45" s="107">
        <f>100*((D45-C45)/C45)</f>
        <v>-73.640238232681284</v>
      </c>
      <c r="F45" s="169">
        <f>100-(100*((E45)-(MIN(E:E)))/((MAX(E:E))-(MIN(E:E))))</f>
        <v>74.275196219667109</v>
      </c>
      <c r="G45">
        <v>289297</v>
      </c>
      <c r="H45">
        <v>19390</v>
      </c>
      <c r="I45" s="48">
        <f>100*(H45/G45)</f>
        <v>6.702454570908098</v>
      </c>
      <c r="J45" s="192">
        <f>100-I45</f>
        <v>93.297545429091898</v>
      </c>
      <c r="K45" s="109">
        <v>25.865300000000001</v>
      </c>
      <c r="L45" s="107">
        <v>30.4757</v>
      </c>
      <c r="M45" s="194">
        <f>((G45-H45)*K45)/G45</f>
        <v>24.131690017870909</v>
      </c>
      <c r="N45" s="169">
        <f>100*((M45)-(MIN(M:M)))/((MAX(M:M))-(MIN(M:M)))</f>
        <v>24.498672046584069</v>
      </c>
      <c r="O45" s="188">
        <v>99980</v>
      </c>
      <c r="P45" s="60">
        <v>73036</v>
      </c>
      <c r="Q45" s="166">
        <f>(O45-P45)/O45*100</f>
        <v>26.949389877975594</v>
      </c>
      <c r="R45" s="50">
        <f>F45+J45+N45+Q45</f>
        <v>219.02080357331866</v>
      </c>
      <c r="S45" s="185">
        <v>4</v>
      </c>
      <c r="T45" s="255">
        <f>R45/S45</f>
        <v>54.755200893329665</v>
      </c>
    </row>
    <row r="46" spans="1:20">
      <c r="A46" s="219" t="s">
        <v>812</v>
      </c>
      <c r="B46" s="220" t="s">
        <v>811</v>
      </c>
      <c r="C46">
        <v>228470</v>
      </c>
      <c r="D46">
        <v>77977</v>
      </c>
      <c r="E46" s="107">
        <f>100*((D46-C46)/C46)</f>
        <v>-65.869917275791138</v>
      </c>
      <c r="F46" s="169">
        <f>100-(100*((E46)-(MIN(E:E)))/((MAX(E:E))-(MIN(E:E))))</f>
        <v>66.619040702142428</v>
      </c>
      <c r="G46">
        <v>228470</v>
      </c>
      <c r="H46">
        <v>39985</v>
      </c>
      <c r="I46" s="48">
        <f>100*(H46/G46)</f>
        <v>17.501203659123739</v>
      </c>
      <c r="J46" s="192">
        <f>100-I46</f>
        <v>82.498796340876254</v>
      </c>
      <c r="K46" s="109">
        <v>28.400200000000002</v>
      </c>
      <c r="L46" s="107">
        <v>65.460899999999995</v>
      </c>
      <c r="M46" s="194">
        <f>((G46-H46)*K46)/G46</f>
        <v>23.429823158401543</v>
      </c>
      <c r="N46" s="169">
        <f>100*((M46)-(MIN(M:M)))/((MAX(M:M))-(MIN(M:M)))</f>
        <v>23.748639882968295</v>
      </c>
      <c r="O46" s="188">
        <v>242549</v>
      </c>
      <c r="P46" s="27">
        <v>180250</v>
      </c>
      <c r="Q46" s="166">
        <f>(O46-P46)/O46*100</f>
        <v>25.685119295482561</v>
      </c>
      <c r="R46" s="50">
        <f>F46+J46+N46+Q46</f>
        <v>198.55159622146954</v>
      </c>
      <c r="S46" s="185">
        <v>4</v>
      </c>
      <c r="T46" s="255">
        <f>R46/S46</f>
        <v>49.637899055367384</v>
      </c>
    </row>
    <row r="47" spans="1:20">
      <c r="A47" s="219" t="s">
        <v>806</v>
      </c>
      <c r="B47" s="220" t="s">
        <v>805</v>
      </c>
      <c r="C47" s="14" t="s">
        <v>0</v>
      </c>
      <c r="D47" s="26" t="s">
        <v>0</v>
      </c>
      <c r="E47" s="107"/>
      <c r="F47" s="169">
        <v>50</v>
      </c>
      <c r="G47" s="64" t="s">
        <v>0</v>
      </c>
      <c r="H47" s="64" t="s">
        <v>0</v>
      </c>
      <c r="I47" s="48"/>
      <c r="J47" s="192">
        <v>50</v>
      </c>
      <c r="K47" s="195" t="s">
        <v>0</v>
      </c>
      <c r="L47" s="53" t="s">
        <v>0</v>
      </c>
      <c r="M47" s="194"/>
      <c r="N47" s="169">
        <v>50</v>
      </c>
      <c r="O47" s="188">
        <v>152294</v>
      </c>
      <c r="P47" s="60">
        <v>111154</v>
      </c>
      <c r="Q47" s="166">
        <f>(O47-P47)/O47*100</f>
        <v>27.013539601034843</v>
      </c>
      <c r="R47" s="50">
        <f>F47+J47+N47+Q47</f>
        <v>177.01353960103484</v>
      </c>
      <c r="S47" s="185">
        <v>4</v>
      </c>
      <c r="T47" s="255">
        <f>R47/S47</f>
        <v>44.253384900258709</v>
      </c>
    </row>
    <row r="48" spans="1:20">
      <c r="A48" s="219" t="s">
        <v>1018</v>
      </c>
      <c r="B48" s="220" t="s">
        <v>1017</v>
      </c>
      <c r="C48">
        <v>1289409</v>
      </c>
      <c r="D48">
        <v>689898</v>
      </c>
      <c r="E48" s="107">
        <f>100*((D48-C48)/C48)</f>
        <v>-46.495022138049293</v>
      </c>
      <c r="F48" s="169">
        <f>100-(100*((E48)-(MIN(E:E)))/((MAX(E:E))-(MIN(E:E))))</f>
        <v>47.528811207986244</v>
      </c>
      <c r="G48">
        <v>1289409</v>
      </c>
      <c r="H48">
        <v>476820</v>
      </c>
      <c r="I48" s="48">
        <f>100*(H48/G48)</f>
        <v>36.979732575156525</v>
      </c>
      <c r="J48" s="192">
        <f>100-I48</f>
        <v>63.020267424843475</v>
      </c>
      <c r="K48" s="109">
        <v>4.1688200000000002</v>
      </c>
      <c r="L48" s="107">
        <v>8.3578600000000005</v>
      </c>
      <c r="M48" s="194">
        <f>((G48-H48)*K48)/G48</f>
        <v>2.6272015124603598</v>
      </c>
      <c r="N48" s="169">
        <f>100*((M48)-(MIN(M:M)))/((MAX(M:M))-(MIN(M:M)))</f>
        <v>1.5184474875305436</v>
      </c>
      <c r="O48" s="188">
        <v>69901</v>
      </c>
      <c r="P48" s="60">
        <v>48135</v>
      </c>
      <c r="Q48" s="166">
        <f>(O48-P48)/O48*100</f>
        <v>31.138324201370509</v>
      </c>
      <c r="R48" s="50">
        <f>F48+J48+N48+Q48</f>
        <v>143.20585032173076</v>
      </c>
      <c r="S48" s="185">
        <v>4</v>
      </c>
      <c r="T48" s="255">
        <f>R48/S48</f>
        <v>35.801462580432691</v>
      </c>
    </row>
    <row r="49" spans="1:20">
      <c r="A49" s="219" t="s">
        <v>914</v>
      </c>
      <c r="B49" s="220" t="s">
        <v>913</v>
      </c>
      <c r="C49">
        <v>2363656</v>
      </c>
      <c r="D49">
        <v>838548</v>
      </c>
      <c r="E49" s="107">
        <f>100*((D49-C49)/C49)</f>
        <v>-64.52326396057633</v>
      </c>
      <c r="F49" s="169">
        <f>100-(100*((E49)-(MIN(E:E)))/((MAX(E:E))-(MIN(E:E))))</f>
        <v>65.292173090537233</v>
      </c>
      <c r="G49">
        <v>2363656</v>
      </c>
      <c r="H49">
        <v>711293</v>
      </c>
      <c r="I49" s="48">
        <f>100*(H49/G49)</f>
        <v>30.09291538193375</v>
      </c>
      <c r="J49" s="192">
        <f>100-I49</f>
        <v>69.90708461806625</v>
      </c>
      <c r="K49" s="109">
        <v>5.6061500000000004</v>
      </c>
      <c r="L49" s="107">
        <v>8.8908400000000007</v>
      </c>
      <c r="M49" s="194">
        <f>((G49-H49)*K49)/G49</f>
        <v>3.9190960243157211</v>
      </c>
      <c r="N49" s="169">
        <f>100*((M49)-(MIN(M:M)))/((MAX(M:M))-(MIN(M:M)))</f>
        <v>2.8989976913438316</v>
      </c>
      <c r="O49" s="188">
        <v>128733</v>
      </c>
      <c r="P49" s="27">
        <v>92106</v>
      </c>
      <c r="Q49" s="166">
        <f>(O49-P49)/O49*100</f>
        <v>28.45191209713127</v>
      </c>
      <c r="R49" s="50">
        <f>F49+J49+N49+Q49</f>
        <v>166.55016749707858</v>
      </c>
      <c r="S49" s="185">
        <v>4</v>
      </c>
      <c r="T49" s="255">
        <f>R49/S49</f>
        <v>41.637541874269644</v>
      </c>
    </row>
    <row r="50" spans="1:20">
      <c r="A50" s="219" t="s">
        <v>898</v>
      </c>
      <c r="B50" s="220" t="s">
        <v>897</v>
      </c>
      <c r="C50" s="8">
        <v>1611826</v>
      </c>
      <c r="D50" s="8">
        <v>629646</v>
      </c>
      <c r="E50" s="107">
        <f>100*((D50-C50)/C50)</f>
        <v>-60.935857840734677</v>
      </c>
      <c r="F50" s="169">
        <f>100-(100*((E50)-(MIN(E:E)))/((MAX(E:E))-(MIN(E:E))))</f>
        <v>61.7574749345141</v>
      </c>
      <c r="G50" s="8">
        <v>1611826</v>
      </c>
      <c r="H50" s="8">
        <v>427141</v>
      </c>
      <c r="I50" s="48">
        <f>100*(H50/G50)</f>
        <v>26.500441114611629</v>
      </c>
      <c r="J50" s="192">
        <f>100-I50</f>
        <v>73.499558885388367</v>
      </c>
      <c r="K50" s="43">
        <v>9.3941400000000002</v>
      </c>
      <c r="L50" s="28">
        <v>15.539</v>
      </c>
      <c r="M50" s="194">
        <f>((G50-H50)*K50)/G50</f>
        <v>6.9046514610758232</v>
      </c>
      <c r="N50" s="169">
        <f>100*((M50)-(MIN(M:M)))/((MAX(M:M))-(MIN(M:M)))</f>
        <v>6.089435555187384</v>
      </c>
      <c r="O50" s="188">
        <v>249172</v>
      </c>
      <c r="P50" s="27">
        <v>186478</v>
      </c>
      <c r="Q50" s="166">
        <f>(O50-P50)/O50*100</f>
        <v>25.160933010129551</v>
      </c>
      <c r="R50" s="50">
        <f>F50+J50+N50+Q50</f>
        <v>166.50740238521939</v>
      </c>
      <c r="S50" s="185">
        <v>4</v>
      </c>
      <c r="T50" s="255">
        <f>R50/S50</f>
        <v>41.626850596304848</v>
      </c>
    </row>
    <row r="51" spans="1:20">
      <c r="A51" s="219" t="s">
        <v>1066</v>
      </c>
      <c r="B51" s="220" t="s">
        <v>1065</v>
      </c>
      <c r="C51" s="14" t="s">
        <v>0</v>
      </c>
      <c r="D51" s="26" t="s">
        <v>0</v>
      </c>
      <c r="E51" s="107"/>
      <c r="F51" s="169">
        <v>50</v>
      </c>
      <c r="G51" s="64" t="s">
        <v>0</v>
      </c>
      <c r="H51" s="64" t="s">
        <v>0</v>
      </c>
      <c r="I51" s="48"/>
      <c r="J51" s="192">
        <v>50</v>
      </c>
      <c r="K51" s="195" t="s">
        <v>0</v>
      </c>
      <c r="L51" s="53" t="s">
        <v>0</v>
      </c>
      <c r="M51" s="194"/>
      <c r="N51" s="169">
        <v>50</v>
      </c>
      <c r="O51" s="188">
        <v>17301</v>
      </c>
      <c r="P51" s="60">
        <v>13694</v>
      </c>
      <c r="Q51" s="166">
        <f>(O51-P51)/O51*100</f>
        <v>20.848505866712909</v>
      </c>
      <c r="R51" s="50">
        <f>F51+J51+N51+Q51</f>
        <v>170.84850586671291</v>
      </c>
      <c r="S51" s="185">
        <v>4</v>
      </c>
      <c r="T51" s="255">
        <f>R51/S51</f>
        <v>42.712126466678228</v>
      </c>
    </row>
    <row r="52" spans="1:20">
      <c r="A52" s="219" t="s">
        <v>904</v>
      </c>
      <c r="B52" s="220" t="s">
        <v>903</v>
      </c>
      <c r="C52" s="8">
        <v>1742296</v>
      </c>
      <c r="D52" s="8">
        <v>935884</v>
      </c>
      <c r="E52" s="107">
        <f>100*((D52-C52)/C52)</f>
        <v>-46.28444305674811</v>
      </c>
      <c r="F52" s="169">
        <f>100-(100*((E52)-(MIN(E:E)))/((MAX(E:E))-(MIN(E:E))))</f>
        <v>47.321326059802018</v>
      </c>
      <c r="G52" s="8">
        <v>1742296</v>
      </c>
      <c r="H52" s="8">
        <v>797791</v>
      </c>
      <c r="I52" s="48">
        <f>100*(H52/G52)</f>
        <v>45.78963620418115</v>
      </c>
      <c r="J52" s="192">
        <f>100-I52</f>
        <v>54.21036379581885</v>
      </c>
      <c r="K52" s="43">
        <v>3.4839099999999998</v>
      </c>
      <c r="L52" s="28">
        <v>6.5114400000000003</v>
      </c>
      <c r="M52" s="194">
        <f>((G52-H52)*K52)/G52</f>
        <v>1.8886402853189124</v>
      </c>
      <c r="N52" s="169">
        <f>100*((M52)-(MIN(M:M)))/((MAX(M:M))-(MIN(M:M)))</f>
        <v>0.72920282142047277</v>
      </c>
      <c r="O52" s="188">
        <v>252835</v>
      </c>
      <c r="P52" s="27">
        <v>190261</v>
      </c>
      <c r="Q52" s="166">
        <f>(O52-P52)/O52*100</f>
        <v>24.748946941681332</v>
      </c>
      <c r="R52" s="50">
        <f>F52+J52+N52+Q52</f>
        <v>127.00983961872268</v>
      </c>
      <c r="S52" s="185">
        <v>4</v>
      </c>
      <c r="T52" s="255">
        <f>R52/S52</f>
        <v>31.75245990468067</v>
      </c>
    </row>
    <row r="53" spans="1:20">
      <c r="A53" s="219" t="s">
        <v>1004</v>
      </c>
      <c r="B53" s="220" t="s">
        <v>1003</v>
      </c>
      <c r="C53" s="8">
        <v>33816</v>
      </c>
      <c r="D53" s="8">
        <v>85</v>
      </c>
      <c r="E53" s="107">
        <f>100*((D53-C53)/C53)</f>
        <v>-99.748639697184757</v>
      </c>
      <c r="F53" s="169">
        <f>100-(100*((E53)-(MIN(E:E)))/((MAX(E:E))-(MIN(E:E))))</f>
        <v>100</v>
      </c>
      <c r="G53" s="8">
        <v>33816</v>
      </c>
      <c r="H53" s="8">
        <v>11</v>
      </c>
      <c r="I53" s="48">
        <f>100*(H53/G53)</f>
        <v>3.2528980364324576E-2</v>
      </c>
      <c r="J53" s="192">
        <f>100-I53</f>
        <v>99.967471019635681</v>
      </c>
      <c r="K53" s="43">
        <v>40.197600000000001</v>
      </c>
      <c r="L53" s="28">
        <v>28.691800000000001</v>
      </c>
      <c r="M53" s="194">
        <f>((G53-H53)*K53)/G53</f>
        <v>40.184524130589068</v>
      </c>
      <c r="N53" s="169">
        <f>100*((M53)-(MIN(M:M)))/((MAX(M:M))-(MIN(M:M)))</f>
        <v>41.653124831019426</v>
      </c>
      <c r="O53" s="188">
        <v>4187</v>
      </c>
      <c r="P53" s="60">
        <v>3662</v>
      </c>
      <c r="Q53" s="166">
        <f>(O53-P53)/O53*100</f>
        <v>12.538810604251255</v>
      </c>
      <c r="R53" s="50">
        <f>F53+J53+N53+Q53</f>
        <v>254.15940645490639</v>
      </c>
      <c r="S53" s="185">
        <v>4</v>
      </c>
      <c r="T53" s="255">
        <f>R53/S53</f>
        <v>63.539851613726597</v>
      </c>
    </row>
    <row r="54" spans="1:20">
      <c r="A54" s="219" t="s">
        <v>916</v>
      </c>
      <c r="B54" s="220" t="s">
        <v>915</v>
      </c>
      <c r="C54" s="8">
        <v>2083660</v>
      </c>
      <c r="D54" s="8">
        <v>749207</v>
      </c>
      <c r="E54" s="107">
        <f>100*((D54-C54)/C54)</f>
        <v>-64.043701947534629</v>
      </c>
      <c r="F54" s="169">
        <f>100-(100*((E54)-(MIN(E:E)))/((MAX(E:E))-(MIN(E:E))))</f>
        <v>64.819657042292306</v>
      </c>
      <c r="G54" s="8">
        <v>2083660</v>
      </c>
      <c r="H54" s="8">
        <v>554645</v>
      </c>
      <c r="I54" s="48">
        <f>100*(H54/G54)</f>
        <v>26.618786174327862</v>
      </c>
      <c r="J54" s="192">
        <f>100-I54</f>
        <v>73.381213825672134</v>
      </c>
      <c r="K54" s="43">
        <v>6.1619999999999999</v>
      </c>
      <c r="L54" s="28">
        <v>12.4094</v>
      </c>
      <c r="M54" s="194">
        <f>((G54-H54)*K54)/G54</f>
        <v>4.5217503959379171</v>
      </c>
      <c r="N54" s="169">
        <f>100*((M54)-(MIN(M:M)))/((MAX(M:M))-(MIN(M:M)))</f>
        <v>3.5430089538246343</v>
      </c>
      <c r="O54" s="188">
        <v>252835</v>
      </c>
      <c r="P54" s="27">
        <v>190261</v>
      </c>
      <c r="Q54" s="166">
        <f>(O54-P54)/O54*100</f>
        <v>24.748946941681332</v>
      </c>
      <c r="R54" s="50">
        <f>F54+J54+N54+Q54</f>
        <v>166.49282676347042</v>
      </c>
      <c r="S54" s="185">
        <v>4</v>
      </c>
      <c r="T54" s="255">
        <f>R54/S54</f>
        <v>41.623206690867605</v>
      </c>
    </row>
    <row r="55" spans="1:20">
      <c r="A55" s="219" t="s">
        <v>882</v>
      </c>
      <c r="B55" s="220" t="s">
        <v>881</v>
      </c>
      <c r="C55">
        <v>1490220</v>
      </c>
      <c r="D55">
        <v>766278</v>
      </c>
      <c r="E55" s="107">
        <f>100*((D55-C55)/C55)</f>
        <v>-48.579538591617343</v>
      </c>
      <c r="F55" s="169">
        <f>100-(100*((E55)-(MIN(E:E)))/((MAX(E:E))-(MIN(E:E))))</f>
        <v>49.582700903907288</v>
      </c>
      <c r="G55">
        <v>1490220</v>
      </c>
      <c r="H55">
        <v>583857</v>
      </c>
      <c r="I55" s="48">
        <f>100*(H55/G55)</f>
        <v>39.179248701534</v>
      </c>
      <c r="J55" s="192">
        <f>100-I55</f>
        <v>60.820751298466</v>
      </c>
      <c r="K55" s="19">
        <v>4.1811600000000002</v>
      </c>
      <c r="L55" s="27">
        <v>7.41723</v>
      </c>
      <c r="M55" s="194">
        <f>((G55-H55)*K55)/G55</f>
        <v>2.5430129249909408</v>
      </c>
      <c r="N55" s="169">
        <f>100*((M55)-(MIN(M:M)))/((MAX(M:M))-(MIN(M:M)))</f>
        <v>1.4284814953205913</v>
      </c>
      <c r="O55" s="188">
        <v>243435</v>
      </c>
      <c r="P55" s="27">
        <v>181137</v>
      </c>
      <c r="Q55" s="166">
        <f>(O55-P55)/O55*100</f>
        <v>25.591225583831413</v>
      </c>
      <c r="R55" s="50">
        <f>F55+J55+N55+Q55</f>
        <v>137.4231592815253</v>
      </c>
      <c r="S55" s="185">
        <v>4</v>
      </c>
      <c r="T55" s="255">
        <f>R55/S55</f>
        <v>34.355789820381325</v>
      </c>
    </row>
    <row r="56" spans="1:20">
      <c r="A56" s="219" t="s">
        <v>810</v>
      </c>
      <c r="B56" s="220" t="s">
        <v>809</v>
      </c>
      <c r="C56">
        <v>2411995</v>
      </c>
      <c r="D56">
        <v>1531651</v>
      </c>
      <c r="E56" s="107">
        <f>100*((D56-C56)/C56)</f>
        <v>-36.498583123099344</v>
      </c>
      <c r="F56" s="169">
        <f>100-(100*((E56)-(MIN(E:E)))/((MAX(E:E))-(MIN(E:E))))</f>
        <v>37.679244871599202</v>
      </c>
      <c r="G56">
        <v>2411995</v>
      </c>
      <c r="H56">
        <v>1172698</v>
      </c>
      <c r="I56" s="48">
        <f>100*(H56/G56)</f>
        <v>48.619420852862469</v>
      </c>
      <c r="J56" s="192">
        <f>100-I56</f>
        <v>51.380579147137531</v>
      </c>
      <c r="K56" s="19">
        <v>4.3775300000000001</v>
      </c>
      <c r="L56" s="27">
        <v>11.221299999999999</v>
      </c>
      <c r="M56" s="194">
        <f>((G56-H56)*K56)/G56</f>
        <v>2.2492002663396899</v>
      </c>
      <c r="N56" s="169">
        <f>100*((M56)-(MIN(M:M)))/((MAX(M:M))-(MIN(M:M)))</f>
        <v>1.1145060723571711</v>
      </c>
      <c r="O56" s="188">
        <v>252835</v>
      </c>
      <c r="P56" s="27">
        <v>190261</v>
      </c>
      <c r="Q56" s="166">
        <f>(O56-P56)/O56*100</f>
        <v>24.748946941681332</v>
      </c>
      <c r="R56" s="50">
        <f>F56+J56+N56+Q56</f>
        <v>114.92327703277525</v>
      </c>
      <c r="S56" s="185">
        <v>4</v>
      </c>
      <c r="T56" s="255">
        <f>R56/S56</f>
        <v>28.730819258193812</v>
      </c>
    </row>
    <row r="57" spans="1:20">
      <c r="A57" s="219" t="s">
        <v>1048</v>
      </c>
      <c r="B57" s="220" t="s">
        <v>1047</v>
      </c>
      <c r="C57">
        <v>2893710</v>
      </c>
      <c r="D57">
        <v>1735312</v>
      </c>
      <c r="E57" s="107">
        <f>100*((D57-C57)/C57)</f>
        <v>-40.031585749781421</v>
      </c>
      <c r="F57" s="169">
        <f>100-(100*((E57)-(MIN(E:E)))/((MAX(E:E))-(MIN(E:E))))</f>
        <v>41.160338857776935</v>
      </c>
      <c r="G57">
        <v>2893710</v>
      </c>
      <c r="H57">
        <v>1429939</v>
      </c>
      <c r="I57" s="48">
        <f>100*(H57/G57)</f>
        <v>49.415421725051921</v>
      </c>
      <c r="J57" s="192">
        <f>100-I57</f>
        <v>50.584578274948079</v>
      </c>
      <c r="K57" s="19">
        <v>3.58772</v>
      </c>
      <c r="L57" s="27">
        <v>6.80924</v>
      </c>
      <c r="M57" s="194">
        <f>((G57-H57)*K57)/G57</f>
        <v>1.8148330316859671</v>
      </c>
      <c r="N57" s="169">
        <f>100*((M57)-(MIN(M:M)))/((MAX(M:M))-(MIN(M:M)))</f>
        <v>0.6503305775098418</v>
      </c>
      <c r="O57" s="188">
        <v>252835</v>
      </c>
      <c r="P57" s="27">
        <v>190261</v>
      </c>
      <c r="Q57" s="166">
        <f>(O57-P57)/O57*100</f>
        <v>24.748946941681332</v>
      </c>
      <c r="R57" s="50">
        <f>F57+J57+N57+Q57</f>
        <v>117.14419465191619</v>
      </c>
      <c r="S57" s="185">
        <v>4</v>
      </c>
      <c r="T57" s="255">
        <f>R57/S57</f>
        <v>29.286048662979049</v>
      </c>
    </row>
    <row r="58" spans="1:20">
      <c r="A58" s="219" t="s">
        <v>864</v>
      </c>
      <c r="B58" s="220" t="s">
        <v>863</v>
      </c>
      <c r="C58">
        <v>163637</v>
      </c>
      <c r="D58">
        <v>105027</v>
      </c>
      <c r="E58" s="107">
        <f>100*((D58-C58)/C58)</f>
        <v>-35.817082933566368</v>
      </c>
      <c r="F58" s="169">
        <f>100-(100*((E58)-(MIN(E:E)))/((MAX(E:E))-(MIN(E:E))))</f>
        <v>37.007757623487478</v>
      </c>
      <c r="G58">
        <v>163637</v>
      </c>
      <c r="H58">
        <v>75683</v>
      </c>
      <c r="I58" s="48">
        <f>100*(H58/G58)</f>
        <v>46.25054235900194</v>
      </c>
      <c r="J58" s="192">
        <f>100-I58</f>
        <v>53.74945764099806</v>
      </c>
      <c r="K58" s="19">
        <v>12.9214</v>
      </c>
      <c r="L58" s="27">
        <v>15.0905</v>
      </c>
      <c r="M58" s="194">
        <f>((G58-H58)*K58)/G58</f>
        <v>6.945182419623924</v>
      </c>
      <c r="N58" s="169">
        <f>100*((M58)-(MIN(M:M)))/((MAX(M:M))-(MIN(M:M)))</f>
        <v>6.1327479329170247</v>
      </c>
      <c r="O58" s="188">
        <v>375</v>
      </c>
      <c r="P58" s="60">
        <v>361</v>
      </c>
      <c r="Q58" s="166">
        <f>(O58-P58)/O58*100</f>
        <v>3.7333333333333338</v>
      </c>
      <c r="R58" s="50">
        <f>F58+J58+N58+Q58</f>
        <v>100.6232965307359</v>
      </c>
      <c r="S58" s="185">
        <v>4</v>
      </c>
      <c r="T58" s="255">
        <f>R58/S58</f>
        <v>25.155824132683975</v>
      </c>
    </row>
    <row r="59" spans="1:20">
      <c r="A59" s="219" t="s">
        <v>836</v>
      </c>
      <c r="B59" s="220" t="s">
        <v>835</v>
      </c>
      <c r="C59">
        <v>1118321</v>
      </c>
      <c r="D59">
        <v>661939</v>
      </c>
      <c r="E59" s="107">
        <f>100*((D59-C59)/C59)</f>
        <v>-40.809570776190377</v>
      </c>
      <c r="F59" s="169">
        <f>100-(100*((E59)-(MIN(E:E)))/((MAX(E:E))-(MIN(E:E))))</f>
        <v>41.926893339314908</v>
      </c>
      <c r="G59">
        <v>1118321</v>
      </c>
      <c r="H59">
        <v>394997</v>
      </c>
      <c r="I59" s="48">
        <f>100*(H59/G59)</f>
        <v>35.320538557355178</v>
      </c>
      <c r="J59" s="192">
        <f>100-I59</f>
        <v>64.679461442644822</v>
      </c>
      <c r="K59" s="19">
        <v>18.0122</v>
      </c>
      <c r="L59" s="27">
        <v>30.060600000000001</v>
      </c>
      <c r="M59" s="194">
        <f>((G59-H59)*K59)/G59</f>
        <v>11.650193953972071</v>
      </c>
      <c r="N59" s="169">
        <f>100*((M59)-(MIN(M:M)))/((MAX(M:M))-(MIN(M:M)))</f>
        <v>11.160638811839988</v>
      </c>
      <c r="O59" s="188">
        <v>11694</v>
      </c>
      <c r="P59" s="60">
        <v>8871</v>
      </c>
      <c r="Q59" s="166">
        <f>(O59-P59)/O59*100</f>
        <v>24.140584915341201</v>
      </c>
      <c r="R59" s="50">
        <f>F59+J59+N59+Q59</f>
        <v>141.90757850914093</v>
      </c>
      <c r="S59" s="185">
        <v>4</v>
      </c>
      <c r="T59" s="255">
        <f>R59/S59</f>
        <v>35.476894627285233</v>
      </c>
    </row>
    <row r="60" spans="1:20">
      <c r="A60" s="219" t="s">
        <v>910</v>
      </c>
      <c r="B60" s="220" t="s">
        <v>909</v>
      </c>
      <c r="C60">
        <v>3783719</v>
      </c>
      <c r="D60">
        <v>2074419</v>
      </c>
      <c r="E60" s="107">
        <f>100*((D60-C60)/C60)</f>
        <v>-45.175130605629008</v>
      </c>
      <c r="F60" s="169">
        <f>100-(100*((E60)-(MIN(E:E)))/((MAX(E:E))-(MIN(E:E))))</f>
        <v>46.228312181686299</v>
      </c>
      <c r="G60">
        <v>3783719</v>
      </c>
      <c r="H60">
        <v>1715258</v>
      </c>
      <c r="I60" s="48">
        <f>100*(H60/G60)</f>
        <v>45.332594730211198</v>
      </c>
      <c r="J60" s="192">
        <f>100-I60</f>
        <v>54.667405269788802</v>
      </c>
      <c r="K60" s="19">
        <v>5.5962399999999999</v>
      </c>
      <c r="L60" s="27">
        <v>10.7759</v>
      </c>
      <c r="M60" s="194">
        <f>((G60-H60)*K60)/G60</f>
        <v>3.0593192006700285</v>
      </c>
      <c r="N60" s="169">
        <f>100*((M60)-(MIN(M:M)))/((MAX(M:M))-(MIN(M:M)))</f>
        <v>1.9802190617997395</v>
      </c>
      <c r="O60" s="188">
        <v>252835</v>
      </c>
      <c r="P60" s="27">
        <v>190261</v>
      </c>
      <c r="Q60" s="166">
        <f>(O60-P60)/O60*100</f>
        <v>24.748946941681332</v>
      </c>
      <c r="R60" s="50">
        <f>F60+J60+N60+Q60</f>
        <v>127.62488345495618</v>
      </c>
      <c r="S60" s="185">
        <v>4</v>
      </c>
      <c r="T60" s="255">
        <f>R60/S60</f>
        <v>31.906220863739044</v>
      </c>
    </row>
    <row r="61" spans="1:20">
      <c r="A61" s="219" t="s">
        <v>854</v>
      </c>
      <c r="B61" s="220" t="s">
        <v>853</v>
      </c>
      <c r="C61">
        <v>310997</v>
      </c>
      <c r="D61">
        <v>74222</v>
      </c>
      <c r="E61" s="107">
        <f>100*((D61-C61)/C61)</f>
        <v>-76.134174927732417</v>
      </c>
      <c r="F61" s="169">
        <f>100-(100*((E61)-(MIN(E:E)))/((MAX(E:E))-(MIN(E:E))))</f>
        <v>76.732490750241396</v>
      </c>
      <c r="G61">
        <v>310997</v>
      </c>
      <c r="H61">
        <v>19422</v>
      </c>
      <c r="I61" s="48">
        <f>100*(H61/G61)</f>
        <v>6.2450763190641707</v>
      </c>
      <c r="J61" s="192">
        <f>100-I61</f>
        <v>93.754923680935832</v>
      </c>
      <c r="K61" s="19">
        <v>34.584499999999998</v>
      </c>
      <c r="L61" s="27">
        <v>34.729300000000002</v>
      </c>
      <c r="M61" s="194">
        <f>((G61-H61)*K61)/G61</f>
        <v>32.424671580433255</v>
      </c>
      <c r="N61" s="169">
        <f>100*((M61)-(MIN(M:M)))/((MAX(M:M))-(MIN(M:M)))</f>
        <v>33.360755816854848</v>
      </c>
      <c r="O61" s="188">
        <v>12600</v>
      </c>
      <c r="P61" s="60">
        <v>9688</v>
      </c>
      <c r="Q61" s="166">
        <f>(O61-P61)/O61*100</f>
        <v>23.111111111111111</v>
      </c>
      <c r="R61" s="50">
        <f>F61+J61+N61+Q61</f>
        <v>226.9592813591432</v>
      </c>
      <c r="S61" s="185">
        <v>4</v>
      </c>
      <c r="T61" s="255">
        <f>R61/S61</f>
        <v>56.739820339785801</v>
      </c>
    </row>
    <row r="62" spans="1:20">
      <c r="A62" s="219" t="s">
        <v>918</v>
      </c>
      <c r="B62" s="220" t="s">
        <v>917</v>
      </c>
      <c r="C62">
        <v>1690449</v>
      </c>
      <c r="D62">
        <v>549784</v>
      </c>
      <c r="E62" s="107">
        <f>100*((D62-C62)/C62)</f>
        <v>-67.477043081453502</v>
      </c>
      <c r="F62" s="169">
        <f>100-(100*((E62)-(MIN(E:E)))/((MAX(E:E))-(MIN(E:E))))</f>
        <v>68.202553812172667</v>
      </c>
      <c r="G62">
        <v>1690449</v>
      </c>
      <c r="H62">
        <v>429777</v>
      </c>
      <c r="I62" s="48">
        <f>100*(H62/G62)</f>
        <v>25.423837098900943</v>
      </c>
      <c r="J62" s="192">
        <f>100-I62</f>
        <v>74.576162901099053</v>
      </c>
      <c r="K62" s="19">
        <v>6.2651500000000002</v>
      </c>
      <c r="L62" s="27">
        <v>11.9285</v>
      </c>
      <c r="M62" s="194">
        <f>((G62-H62)*K62)/G62</f>
        <v>4.6723084699982076</v>
      </c>
      <c r="N62" s="169">
        <f>100*((M62)-(MIN(M:M)))/((MAX(M:M))-(MIN(M:M)))</f>
        <v>3.7038990094152884</v>
      </c>
      <c r="O62" s="188">
        <v>127017</v>
      </c>
      <c r="P62" s="60">
        <v>103308</v>
      </c>
      <c r="Q62" s="166">
        <f>(O62-P62)/O62*100</f>
        <v>18.66600533786816</v>
      </c>
      <c r="R62" s="50">
        <f>F62+J62+N62+Q62</f>
        <v>165.14862106055517</v>
      </c>
      <c r="S62" s="185">
        <v>4</v>
      </c>
      <c r="T62" s="255">
        <f>R62/S62</f>
        <v>41.287155265138793</v>
      </c>
    </row>
    <row r="63" spans="1:20">
      <c r="A63" s="219" t="s">
        <v>920</v>
      </c>
      <c r="B63" s="221" t="s">
        <v>919</v>
      </c>
      <c r="C63">
        <v>149396</v>
      </c>
      <c r="D63">
        <v>46848</v>
      </c>
      <c r="E63" s="107">
        <f>100*((D63-C63)/C63)</f>
        <v>-68.641730702294566</v>
      </c>
      <c r="F63" s="169">
        <f>100-(100*((E63)-(MIN(E:E)))/((MAX(E:E))-(MIN(E:E))))</f>
        <v>69.35012926033842</v>
      </c>
      <c r="G63">
        <v>149396</v>
      </c>
      <c r="H63">
        <v>1889</v>
      </c>
      <c r="I63" s="48">
        <f>100*(H63/G63)</f>
        <v>1.2644247503279873</v>
      </c>
      <c r="J63" s="192">
        <f>100-I63</f>
        <v>98.73557524967201</v>
      </c>
      <c r="K63" s="19">
        <v>54.3523</v>
      </c>
      <c r="L63" s="27">
        <v>32.274000000000001</v>
      </c>
      <c r="M63" s="194">
        <f>((G63-H63)*K63)/G63</f>
        <v>53.665056066427482</v>
      </c>
      <c r="N63" s="169">
        <f>100*((M63)-(MIN(M:M)))/((MAX(M:M))-(MIN(M:M)))</f>
        <v>56.05875233446443</v>
      </c>
      <c r="O63" s="188">
        <v>2022</v>
      </c>
      <c r="P63" s="60">
        <v>1346</v>
      </c>
      <c r="Q63" s="166">
        <f>(O63-P63)/O63*100</f>
        <v>33.432245301681505</v>
      </c>
      <c r="R63" s="50">
        <f>F63+J63+N63+Q63</f>
        <v>257.57670214615638</v>
      </c>
      <c r="S63" s="185">
        <v>4</v>
      </c>
      <c r="T63" s="255">
        <f>R63/S63</f>
        <v>64.394175536539095</v>
      </c>
    </row>
    <row r="64" spans="1:20">
      <c r="A64" s="219" t="s">
        <v>870</v>
      </c>
      <c r="B64" s="221" t="s">
        <v>869</v>
      </c>
      <c r="C64">
        <v>126007</v>
      </c>
      <c r="D64">
        <v>43134</v>
      </c>
      <c r="E64" s="107">
        <f>100*((D64-C64)/C64)</f>
        <v>-65.768568412865946</v>
      </c>
      <c r="F64" s="169">
        <f>100-(100*((E64)-(MIN(E:E)))/((MAX(E:E))-(MIN(E:E))))</f>
        <v>66.519180907368906</v>
      </c>
      <c r="G64">
        <v>126007</v>
      </c>
      <c r="H64">
        <v>22096</v>
      </c>
      <c r="I64" s="48">
        <f>100*(H64/G64)</f>
        <v>17.535533740189038</v>
      </c>
      <c r="J64" s="192">
        <f>100-I64</f>
        <v>82.464466259810962</v>
      </c>
      <c r="K64" s="19">
        <v>17.073</v>
      </c>
      <c r="L64" s="27">
        <v>12.915900000000001</v>
      </c>
      <c r="M64" s="194">
        <f>((G64-H64)*K64)/G64</f>
        <v>14.079158324537525</v>
      </c>
      <c r="N64" s="169">
        <f>100*((M64)-(MIN(M:M)))/((MAX(M:M))-(MIN(M:M)))</f>
        <v>13.75628979268012</v>
      </c>
      <c r="O64" s="188">
        <v>83957</v>
      </c>
      <c r="P64" s="60">
        <v>63558</v>
      </c>
      <c r="Q64" s="166">
        <f>(O64-P64)/O64*100</f>
        <v>24.296961539835866</v>
      </c>
      <c r="R64" s="50">
        <f>F64+J64+N64+Q64</f>
        <v>187.03689849969587</v>
      </c>
      <c r="S64" s="185">
        <v>4</v>
      </c>
      <c r="T64" s="255">
        <f>R64/S64</f>
        <v>46.759224624923966</v>
      </c>
    </row>
    <row r="65" spans="1:20">
      <c r="A65" s="219" t="s">
        <v>816</v>
      </c>
      <c r="B65" s="220" t="s">
        <v>815</v>
      </c>
      <c r="C65">
        <v>1257475</v>
      </c>
      <c r="D65">
        <v>824553</v>
      </c>
      <c r="E65" s="107">
        <f>100*((D65-C65)/C65)</f>
        <v>-34.427881270005365</v>
      </c>
      <c r="F65" s="169">
        <f>100-(100*((E65)-(MIN(E:E)))/((MAX(E:E))-(MIN(E:E))))</f>
        <v>35.638966805137073</v>
      </c>
      <c r="G65">
        <v>1257475</v>
      </c>
      <c r="H65">
        <v>686423</v>
      </c>
      <c r="I65" s="48">
        <f>100*(H65/G65)</f>
        <v>54.587407304320166</v>
      </c>
      <c r="J65" s="192">
        <f>100-I65</f>
        <v>45.412592695679834</v>
      </c>
      <c r="K65" s="19">
        <v>3.6877</v>
      </c>
      <c r="L65" s="27">
        <v>11.2257</v>
      </c>
      <c r="M65" s="194">
        <f>((G65-H65)*K65)/G65</f>
        <v>1.6746801808385854</v>
      </c>
      <c r="N65" s="169">
        <f>100*((M65)-(MIN(M:M)))/((MAX(M:M))-(MIN(M:M)))</f>
        <v>0.50055979899288128</v>
      </c>
      <c r="O65" s="188">
        <v>204373</v>
      </c>
      <c r="P65" s="27">
        <v>158468</v>
      </c>
      <c r="Q65" s="166">
        <f>(O65-P65)/O65*100</f>
        <v>22.46138188508267</v>
      </c>
      <c r="R65" s="50">
        <f>F65+J65+N65+Q65</f>
        <v>104.01350118489246</v>
      </c>
      <c r="S65" s="185">
        <v>4</v>
      </c>
      <c r="T65" s="255">
        <f>R65/S65</f>
        <v>26.003375296223115</v>
      </c>
    </row>
    <row r="66" spans="1:20">
      <c r="A66" s="219" t="s">
        <v>862</v>
      </c>
      <c r="B66" s="220" t="s">
        <v>861</v>
      </c>
      <c r="C66">
        <v>702405</v>
      </c>
      <c r="D66">
        <v>131506</v>
      </c>
      <c r="E66" s="107">
        <f>100*((D66-C66)/C66)</f>
        <v>-81.277752863376534</v>
      </c>
      <c r="F66" s="169">
        <f>100-(100*((E66)-(MIN(E:E)))/((MAX(E:E))-(MIN(E:E))))</f>
        <v>81.800496667922403</v>
      </c>
      <c r="G66">
        <v>702405</v>
      </c>
      <c r="H66">
        <v>77655</v>
      </c>
      <c r="I66" s="48">
        <f>100*(H66/G66)</f>
        <v>11.055587588357145</v>
      </c>
      <c r="J66" s="192">
        <f>100-I66</f>
        <v>88.944412411642858</v>
      </c>
      <c r="K66" s="19">
        <v>20.889199999999999</v>
      </c>
      <c r="L66" s="27">
        <v>34.777500000000003</v>
      </c>
      <c r="M66" s="194">
        <f>((G66-H66)*K66)/G66</f>
        <v>18.579776197492897</v>
      </c>
      <c r="N66" s="169">
        <f>100*((M66)-(MIN(M:M)))/((MAX(M:M))-(MIN(M:M)))</f>
        <v>18.565760585207101</v>
      </c>
      <c r="O66" s="188">
        <v>181914</v>
      </c>
      <c r="P66" s="60">
        <v>137398</v>
      </c>
      <c r="Q66" s="166">
        <f>(O66-P66)/O66*100</f>
        <v>24.47090383367965</v>
      </c>
      <c r="R66" s="50">
        <f>F66+J66+N66+Q66</f>
        <v>213.78157349845202</v>
      </c>
      <c r="S66" s="185">
        <v>4</v>
      </c>
      <c r="T66" s="255">
        <f>R66/S66</f>
        <v>53.445393374613005</v>
      </c>
    </row>
    <row r="67" spans="1:20">
      <c r="A67" s="219" t="s">
        <v>846</v>
      </c>
      <c r="B67" s="220" t="s">
        <v>845</v>
      </c>
      <c r="C67">
        <v>2112499</v>
      </c>
      <c r="D67">
        <v>717423</v>
      </c>
      <c r="E67" s="107">
        <f>100*((D67-C67)/C67)</f>
        <v>-66.039131852843482</v>
      </c>
      <c r="F67" s="169">
        <f>100-(100*((E67)-(MIN(E:E)))/((MAX(E:E))-(MIN(E:E))))</f>
        <v>66.785769094049613</v>
      </c>
      <c r="G67">
        <v>2112499</v>
      </c>
      <c r="H67">
        <v>613900</v>
      </c>
      <c r="I67" s="48">
        <f>100*(H67/G67)</f>
        <v>29.060368785973388</v>
      </c>
      <c r="J67" s="192">
        <f>100-I67</f>
        <v>70.939631214026605</v>
      </c>
      <c r="K67" s="19">
        <v>10.930899999999999</v>
      </c>
      <c r="L67" s="27">
        <v>18.153700000000001</v>
      </c>
      <c r="M67" s="194">
        <f>((G67-H67)*K67)/G67</f>
        <v>7.754340148374034</v>
      </c>
      <c r="N67" s="169">
        <f>100*((M67)-(MIN(M:M)))/((MAX(M:M))-(MIN(M:M)))</f>
        <v>6.9974337544697134</v>
      </c>
      <c r="O67" s="188">
        <v>242351</v>
      </c>
      <c r="P67" s="27">
        <v>180317</v>
      </c>
      <c r="Q67" s="166">
        <f>(O67-P67)/O67*100</f>
        <v>25.596758420637833</v>
      </c>
      <c r="R67" s="50">
        <f>F67+J67+N67+Q67</f>
        <v>170.31959248318375</v>
      </c>
      <c r="S67" s="185">
        <v>4</v>
      </c>
      <c r="T67" s="255">
        <f>R67/S67</f>
        <v>42.579898120795939</v>
      </c>
    </row>
    <row r="68" spans="1:20">
      <c r="A68" s="219" t="s">
        <v>900</v>
      </c>
      <c r="B68" s="220" t="s">
        <v>899</v>
      </c>
      <c r="C68">
        <v>2680555</v>
      </c>
      <c r="D68">
        <v>1265599</v>
      </c>
      <c r="E68" s="107">
        <f>100*((D68-C68)/C68)</f>
        <v>-52.785934256152181</v>
      </c>
      <c r="F68" s="169">
        <f>100-(100*((E68)-(MIN(E:E)))/((MAX(E:E))-(MIN(E:E))))</f>
        <v>53.727294100841242</v>
      </c>
      <c r="G68">
        <v>2680555</v>
      </c>
      <c r="H68">
        <v>1062520</v>
      </c>
      <c r="I68" s="48">
        <f>100*(H68/G68)</f>
        <v>39.638060028613474</v>
      </c>
      <c r="J68" s="192">
        <f>100-I68</f>
        <v>60.361939971386526</v>
      </c>
      <c r="K68" s="19">
        <v>5.0006300000000001</v>
      </c>
      <c r="L68" s="27">
        <v>9.6951999999999998</v>
      </c>
      <c r="M68" s="194">
        <f>((G68-H68)*K68)/G68</f>
        <v>3.018477278791146</v>
      </c>
      <c r="N68" s="169">
        <f>100*((M68)-(MIN(M:M)))/((MAX(M:M))-(MIN(M:M)))</f>
        <v>1.9365743810176832</v>
      </c>
      <c r="O68" s="190">
        <v>252036</v>
      </c>
      <c r="P68" s="27">
        <v>188589</v>
      </c>
      <c r="Q68" s="166">
        <f>(O68-P68)/O68*100</f>
        <v>25.173784697424178</v>
      </c>
      <c r="R68" s="50">
        <f>F68+J68+N68+Q68</f>
        <v>141.19959315066961</v>
      </c>
      <c r="S68" s="185">
        <v>4</v>
      </c>
      <c r="T68" s="255">
        <f>R68/S68</f>
        <v>35.299898287667403</v>
      </c>
    </row>
    <row r="69" spans="1:20">
      <c r="A69" s="219" t="s">
        <v>1034</v>
      </c>
      <c r="B69" s="221" t="s">
        <v>1033</v>
      </c>
      <c r="C69">
        <v>726700</v>
      </c>
      <c r="D69">
        <v>449500</v>
      </c>
      <c r="E69" s="107">
        <f>100*((D69-C69)/C69)</f>
        <v>-38.145039218384483</v>
      </c>
      <c r="F69" s="169">
        <f>100-(100*((E69)-(MIN(E:E)))/((MAX(E:E))-(MIN(E:E))))</f>
        <v>39.301510410978473</v>
      </c>
      <c r="G69">
        <v>726700</v>
      </c>
      <c r="H69">
        <v>281537</v>
      </c>
      <c r="I69" s="48">
        <f>100*(H69/G69)</f>
        <v>38.741846704279617</v>
      </c>
      <c r="J69" s="192">
        <f>100-I69</f>
        <v>61.258153295720383</v>
      </c>
      <c r="K69" s="19">
        <v>12.8004</v>
      </c>
      <c r="L69" s="27">
        <v>22.388500000000001</v>
      </c>
      <c r="M69" s="194">
        <f>((G69-H69)*K69)/G69</f>
        <v>7.8412886544653908</v>
      </c>
      <c r="N69" s="169">
        <f>100*((M69)-(MIN(M:M)))/((MAX(M:M))-(MIN(M:M)))</f>
        <v>7.090349063501634</v>
      </c>
      <c r="O69" s="190">
        <v>2184</v>
      </c>
      <c r="P69" s="60">
        <v>1719</v>
      </c>
      <c r="Q69" s="166">
        <f>(O69-P69)/O69*100</f>
        <v>21.291208791208792</v>
      </c>
      <c r="R69" s="50">
        <f>F69+J69+N69+Q69</f>
        <v>128.94122156140929</v>
      </c>
      <c r="S69" s="185">
        <v>4</v>
      </c>
      <c r="T69" s="255">
        <f>R69/S69</f>
        <v>32.235305390352323</v>
      </c>
    </row>
    <row r="70" spans="1:20">
      <c r="A70" s="219" t="s">
        <v>1030</v>
      </c>
      <c r="B70" s="220" t="s">
        <v>1029</v>
      </c>
      <c r="C70">
        <v>1808686</v>
      </c>
      <c r="D70">
        <v>1447117</v>
      </c>
      <c r="E70" s="107">
        <f>100*((D70-C70)/C70)</f>
        <v>-19.990700431141725</v>
      </c>
      <c r="F70" s="169">
        <f>100-(100*((E70)-(MIN(E:E)))/((MAX(E:E))-(MIN(E:E))))</f>
        <v>21.413904243344874</v>
      </c>
      <c r="G70">
        <v>1808686</v>
      </c>
      <c r="H70">
        <v>1160554</v>
      </c>
      <c r="I70" s="48">
        <f>100*(H70/G70)</f>
        <v>64.165587614433903</v>
      </c>
      <c r="J70" s="192">
        <f>100-I70</f>
        <v>35.834412385566097</v>
      </c>
      <c r="K70" s="19">
        <v>3.3662200000000002</v>
      </c>
      <c r="L70" s="27">
        <v>10.846</v>
      </c>
      <c r="M70" s="194">
        <f>((G70-H70)*K70)/G70</f>
        <v>1.206265156605403</v>
      </c>
      <c r="N70" s="169">
        <f>100*((M70)-(MIN(M:M)))/((MAX(M:M))-(MIN(M:M)))</f>
        <v>0</v>
      </c>
      <c r="O70" s="188">
        <v>151221</v>
      </c>
      <c r="P70" s="27">
        <v>117602</v>
      </c>
      <c r="Q70" s="166">
        <f>(O70-P70)/O70*100</f>
        <v>22.23170062359064</v>
      </c>
      <c r="R70" s="50">
        <f>F70+J70+N70+Q70</f>
        <v>79.480017252501611</v>
      </c>
      <c r="S70" s="185">
        <v>4</v>
      </c>
      <c r="T70" s="255">
        <f>R70/S70</f>
        <v>19.870004313125403</v>
      </c>
    </row>
    <row r="71" spans="1:20">
      <c r="A71" s="219" t="s">
        <v>1064</v>
      </c>
      <c r="B71" s="220" t="s">
        <v>1063</v>
      </c>
      <c r="C71">
        <v>1785169</v>
      </c>
      <c r="D71">
        <v>1162744</v>
      </c>
      <c r="E71" s="107">
        <f>100*((D71-C71)/C71)</f>
        <v>-34.866446818200409</v>
      </c>
      <c r="F71" s="169">
        <f>100-(100*((E71)-(MIN(E:E)))/((MAX(E:E))-(MIN(E:E))))</f>
        <v>36.071088729088274</v>
      </c>
      <c r="G71">
        <v>1785169</v>
      </c>
      <c r="H71">
        <v>999965</v>
      </c>
      <c r="I71" s="48">
        <f>100*(H71/G71)</f>
        <v>56.015144784611422</v>
      </c>
      <c r="J71" s="192">
        <f>100-I71</f>
        <v>43.984855215388578</v>
      </c>
      <c r="K71" s="19">
        <v>4.0049000000000001</v>
      </c>
      <c r="L71" s="27">
        <v>9.0371100000000002</v>
      </c>
      <c r="M71" s="194">
        <f>((G71-H71)*K71)/G71</f>
        <v>1.7615494665210969</v>
      </c>
      <c r="N71" s="169">
        <f>100*((M71)-(MIN(M:M)))/((MAX(M:M))-(MIN(M:M)))</f>
        <v>0.59339045115028655</v>
      </c>
      <c r="O71" s="188">
        <v>252835</v>
      </c>
      <c r="P71" s="27">
        <v>190261</v>
      </c>
      <c r="Q71" s="166">
        <f>(O71-P71)/O71*100</f>
        <v>24.748946941681332</v>
      </c>
      <c r="R71" s="50">
        <f>F71+J71+N71+Q71</f>
        <v>105.39828133730848</v>
      </c>
      <c r="S71" s="185">
        <v>4</v>
      </c>
      <c r="T71" s="255">
        <f>R71/S71</f>
        <v>26.349570334327119</v>
      </c>
    </row>
    <row r="72" spans="1:20">
      <c r="A72" s="219" t="s">
        <v>886</v>
      </c>
      <c r="B72" s="220" t="s">
        <v>885</v>
      </c>
      <c r="C72">
        <v>767305</v>
      </c>
      <c r="D72">
        <v>286005</v>
      </c>
      <c r="E72" s="107">
        <f>100*((D72-C72)/C72)</f>
        <v>-62.726034627690417</v>
      </c>
      <c r="F72" s="169">
        <f>100-(100*((E72)-(MIN(E:E)))/((MAX(E:E))-(MIN(E:E))))</f>
        <v>63.521349549325528</v>
      </c>
      <c r="G72">
        <v>767305</v>
      </c>
      <c r="H72">
        <v>226473</v>
      </c>
      <c r="I72" s="48">
        <f>100*(H72/G72)</f>
        <v>29.515381758231733</v>
      </c>
      <c r="J72" s="192">
        <f>100-I72</f>
        <v>70.48461824176826</v>
      </c>
      <c r="K72" s="19">
        <v>16.753399999999999</v>
      </c>
      <c r="L72" s="27">
        <v>24.2026</v>
      </c>
      <c r="M72" s="194">
        <f>((G72-H72)*K72)/G72</f>
        <v>11.808570032516405</v>
      </c>
      <c r="N72" s="169">
        <f>100*((M72)-(MIN(M:M)))/((MAX(M:M))-(MIN(M:M)))</f>
        <v>11.329883379029548</v>
      </c>
      <c r="O72" s="188">
        <v>206913</v>
      </c>
      <c r="P72" s="60">
        <v>154324</v>
      </c>
      <c r="Q72" s="166">
        <f>(O72-P72)/O72*100</f>
        <v>25.415996094977118</v>
      </c>
      <c r="R72" s="50">
        <f>F72+J72+N72+Q72</f>
        <v>170.75184726510045</v>
      </c>
      <c r="S72" s="185">
        <v>4</v>
      </c>
      <c r="T72" s="255">
        <f>R72/S72</f>
        <v>42.687961816275113</v>
      </c>
    </row>
    <row r="73" spans="1:20">
      <c r="A73" s="219" t="s">
        <v>930</v>
      </c>
      <c r="B73" s="220" t="s">
        <v>929</v>
      </c>
      <c r="C73">
        <v>213960</v>
      </c>
      <c r="D73">
        <v>108654</v>
      </c>
      <c r="E73" s="107">
        <f>100*((D73-C73)/C73)</f>
        <v>-49.217610768367919</v>
      </c>
      <c r="F73" s="169">
        <f>100-(100*((E73)-(MIN(E:E)))/((MAX(E:E))-(MIN(E:E))))</f>
        <v>50.211398205307184</v>
      </c>
      <c r="G73">
        <v>213960</v>
      </c>
      <c r="H73">
        <v>55911</v>
      </c>
      <c r="I73" s="48">
        <f>100*(H73/G73)</f>
        <v>26.131519910263602</v>
      </c>
      <c r="J73" s="192">
        <f>100-I73</f>
        <v>73.868480089736394</v>
      </c>
      <c r="K73" s="19">
        <v>21.453900000000001</v>
      </c>
      <c r="L73" s="27">
        <v>47.2864</v>
      </c>
      <c r="M73" s="194">
        <f>((G73-H73)*K73)/G73</f>
        <v>15.847669849971957</v>
      </c>
      <c r="N73" s="169">
        <f>100*((M73)-(MIN(M:M)))/((MAX(M:M))-(MIN(M:M)))</f>
        <v>15.646164642739089</v>
      </c>
      <c r="O73" s="188">
        <v>79459</v>
      </c>
      <c r="P73" s="60">
        <v>64724</v>
      </c>
      <c r="Q73" s="166">
        <f>(O73-P73)/O73*100</f>
        <v>18.54415484715388</v>
      </c>
      <c r="R73" s="50">
        <f>F73+J73+N73+Q73</f>
        <v>158.27019778493656</v>
      </c>
      <c r="S73" s="185">
        <v>4</v>
      </c>
      <c r="T73" s="255">
        <f>R73/S73</f>
        <v>39.567549446234139</v>
      </c>
    </row>
    <row r="74" spans="1:20">
      <c r="A74" s="219" t="s">
        <v>830</v>
      </c>
      <c r="B74" s="220" t="s">
        <v>829</v>
      </c>
      <c r="C74">
        <v>224320</v>
      </c>
      <c r="D74">
        <v>96259</v>
      </c>
      <c r="E74" s="107">
        <f>100*((D74-C74)/C74)</f>
        <v>-57.08853423680457</v>
      </c>
      <c r="F74" s="169">
        <f>100-(100*((E74)-(MIN(E:E)))/((MAX(E:E))-(MIN(E:E))))</f>
        <v>57.966678131994207</v>
      </c>
      <c r="G74">
        <v>224320</v>
      </c>
      <c r="H74">
        <v>28515</v>
      </c>
      <c r="I74" s="48">
        <f>100*(H74/G74)</f>
        <v>12.711751069900142</v>
      </c>
      <c r="J74" s="192">
        <f>100-I74</f>
        <v>87.288248930099854</v>
      </c>
      <c r="K74" s="19">
        <v>9.5194500000000009</v>
      </c>
      <c r="L74" s="27">
        <v>12.204000000000001</v>
      </c>
      <c r="M74" s="194">
        <f>((G74-H74)*K74)/G74</f>
        <v>8.3093612127763912</v>
      </c>
      <c r="N74" s="169">
        <f>100*((M74)-(MIN(M:M)))/((MAX(M:M))-(MIN(M:M)))</f>
        <v>7.5905428949992366</v>
      </c>
      <c r="O74" s="188">
        <v>30585</v>
      </c>
      <c r="P74" s="60">
        <v>25465</v>
      </c>
      <c r="Q74" s="166">
        <f>(O74-P74)/O74*100</f>
        <v>16.740232139937877</v>
      </c>
      <c r="R74" s="50">
        <f>F74+J74+N74+Q74</f>
        <v>169.58570209703117</v>
      </c>
      <c r="S74" s="185">
        <v>4</v>
      </c>
      <c r="T74" s="255">
        <f>R74/S74</f>
        <v>42.396425524257793</v>
      </c>
    </row>
    <row r="75" spans="1:20">
      <c r="A75" s="219" t="s">
        <v>1036</v>
      </c>
      <c r="B75" s="220" t="s">
        <v>1035</v>
      </c>
      <c r="C75">
        <v>130364</v>
      </c>
      <c r="D75">
        <v>31461</v>
      </c>
      <c r="E75" s="107">
        <f>100*((D75-C75)/C75)</f>
        <v>-75.866803718818076</v>
      </c>
      <c r="F75" s="169">
        <f>100-(100*((E75)-(MIN(E:E)))/((MAX(E:E))-(MIN(E:E))))</f>
        <v>76.469047892769524</v>
      </c>
      <c r="G75">
        <v>130364</v>
      </c>
      <c r="H75">
        <v>7448</v>
      </c>
      <c r="I75" s="48">
        <f>100*(H75/G75)</f>
        <v>5.7132337148292471</v>
      </c>
      <c r="J75" s="192">
        <f>100-I75</f>
        <v>94.286766285170756</v>
      </c>
      <c r="K75" s="19">
        <v>34.236899999999999</v>
      </c>
      <c r="L75" s="27">
        <v>58.618400000000001</v>
      </c>
      <c r="M75" s="194">
        <f>((G75-H75)*K75)/G75</f>
        <v>32.280865886287629</v>
      </c>
      <c r="N75" s="169">
        <f>100*((M75)-(MIN(M:M)))/((MAX(M:M))-(MIN(M:M)))</f>
        <v>33.207081520276923</v>
      </c>
      <c r="O75" s="188">
        <v>104413</v>
      </c>
      <c r="P75" s="60">
        <v>85719</v>
      </c>
      <c r="Q75" s="166">
        <f>(O75-P75)/O75*100</f>
        <v>17.903900855257486</v>
      </c>
      <c r="R75" s="50">
        <f>F75+J75+N75+Q75</f>
        <v>221.8667965534747</v>
      </c>
      <c r="S75" s="185">
        <v>4</v>
      </c>
      <c r="T75" s="255">
        <f>R75/S75</f>
        <v>55.466699138368675</v>
      </c>
    </row>
    <row r="76" spans="1:20">
      <c r="A76" s="219" t="s">
        <v>1028</v>
      </c>
      <c r="B76" s="220" t="s">
        <v>1027</v>
      </c>
      <c r="C76">
        <v>925510</v>
      </c>
      <c r="D76">
        <v>677888</v>
      </c>
      <c r="E76" s="107">
        <f>100*((D76-C76)/C76)</f>
        <v>-26.755194433339458</v>
      </c>
      <c r="F76" s="169">
        <f>100-(100*((E76)-(MIN(E:E)))/((MAX(E:E))-(MIN(E:E))))</f>
        <v>28.079010918541485</v>
      </c>
      <c r="G76">
        <v>925510</v>
      </c>
      <c r="H76">
        <v>509780</v>
      </c>
      <c r="I76" s="48">
        <f>100*(H76/G76)</f>
        <v>55.080982377283874</v>
      </c>
      <c r="J76" s="192">
        <f>100-I76</f>
        <v>44.919017622716126</v>
      </c>
      <c r="K76" s="50">
        <v>6.04122</v>
      </c>
      <c r="L76" s="27">
        <v>10.7058</v>
      </c>
      <c r="M76" s="194">
        <f>((G76-H76)*K76)/G76</f>
        <v>2.7136566764270511</v>
      </c>
      <c r="N76" s="169">
        <f>100*((M76)-(MIN(M:M)))/((MAX(M:M))-(MIN(M:M)))</f>
        <v>1.6108355990517491</v>
      </c>
      <c r="O76" s="188">
        <v>10452</v>
      </c>
      <c r="P76" s="60">
        <v>7797</v>
      </c>
      <c r="Q76" s="166">
        <f>(O76-P76)/O76*100</f>
        <v>25.401836969001145</v>
      </c>
      <c r="R76" s="50">
        <f>F76+J76+N76+Q76</f>
        <v>100.0107011093105</v>
      </c>
      <c r="S76" s="185">
        <v>4</v>
      </c>
      <c r="T76" s="255">
        <f>R76/S76</f>
        <v>25.002675277327626</v>
      </c>
    </row>
    <row r="77" spans="1:20">
      <c r="A77" s="219" t="s">
        <v>1008</v>
      </c>
      <c r="B77" s="220" t="s">
        <v>1007</v>
      </c>
      <c r="C77">
        <v>154933</v>
      </c>
      <c r="D77">
        <v>26513</v>
      </c>
      <c r="E77" s="107">
        <f>100*((D77-C77)/C77)</f>
        <v>-82.887441668334048</v>
      </c>
      <c r="F77" s="169">
        <f>100-(100*((E77)-(MIN(E:E)))/((MAX(E:E))-(MIN(E:E))))</f>
        <v>83.386535120381055</v>
      </c>
      <c r="G77">
        <v>154933</v>
      </c>
      <c r="H77">
        <v>16407</v>
      </c>
      <c r="I77" s="48">
        <f>100*(H77/G77)</f>
        <v>10.589738790315813</v>
      </c>
      <c r="J77" s="192">
        <f>100-I77</f>
        <v>89.410261209684194</v>
      </c>
      <c r="K77" s="19">
        <v>22.152100000000001</v>
      </c>
      <c r="L77" s="27">
        <v>18.731200000000001</v>
      </c>
      <c r="M77" s="194">
        <f>((G77-H77)*K77)/G77</f>
        <v>19.806250473430449</v>
      </c>
      <c r="N77" s="169">
        <f>100*((M77)-(MIN(M:M)))/((MAX(M:M))-(MIN(M:M)))</f>
        <v>19.876401118222162</v>
      </c>
      <c r="O77" s="188">
        <v>67695</v>
      </c>
      <c r="P77" s="60">
        <v>53655</v>
      </c>
      <c r="Q77" s="166">
        <f>(O77-P77)/O77*100</f>
        <v>20.740084201196542</v>
      </c>
      <c r="R77" s="50">
        <f>F77+J77+N77+Q77</f>
        <v>213.41328164948396</v>
      </c>
      <c r="S77" s="185">
        <v>4</v>
      </c>
      <c r="T77" s="255">
        <f>R77/S77</f>
        <v>53.353320412370991</v>
      </c>
    </row>
    <row r="78" spans="1:20">
      <c r="A78" s="219" t="s">
        <v>1026</v>
      </c>
      <c r="B78" s="220" t="s">
        <v>1025</v>
      </c>
      <c r="C78">
        <v>107523</v>
      </c>
      <c r="D78">
        <v>7700</v>
      </c>
      <c r="E78" s="107">
        <f>100*((D78-C78)/C78)</f>
        <v>-92.838741478567371</v>
      </c>
      <c r="F78" s="169">
        <f>100-(100*((E78)-(MIN(E:E)))/((MAX(E:E))-(MIN(E:E))))</f>
        <v>93.191625459809259</v>
      </c>
      <c r="G78">
        <v>107523</v>
      </c>
      <c r="H78">
        <v>2264</v>
      </c>
      <c r="I78" s="48">
        <f>100*(H78/G78)</f>
        <v>2.1055960120160337</v>
      </c>
      <c r="J78" s="192">
        <f>100-I78</f>
        <v>97.894403987983964</v>
      </c>
      <c r="K78" s="19">
        <v>16.2453</v>
      </c>
      <c r="L78" s="27">
        <v>20.224</v>
      </c>
      <c r="M78" s="194">
        <f>((G78-H78)*K78)/G78</f>
        <v>15.903239611059961</v>
      </c>
      <c r="N78" s="169">
        <f>100*((M78)-(MIN(M:M)))/((MAX(M:M))-(MIN(M:M)))</f>
        <v>15.705547854210216</v>
      </c>
      <c r="O78" s="188">
        <v>38677</v>
      </c>
      <c r="P78" s="60">
        <v>31405</v>
      </c>
      <c r="Q78" s="166">
        <f>(O78-P78)/O78*100</f>
        <v>18.801871913540346</v>
      </c>
      <c r="R78" s="50">
        <f>F78+J78+N78+Q78</f>
        <v>225.59344921554379</v>
      </c>
      <c r="S78" s="185">
        <v>4</v>
      </c>
      <c r="T78" s="255">
        <f>R78/S78</f>
        <v>56.398362303885946</v>
      </c>
    </row>
    <row r="79" spans="1:20">
      <c r="A79" s="219" t="s">
        <v>966</v>
      </c>
      <c r="B79" s="220" t="s">
        <v>965</v>
      </c>
      <c r="C79">
        <v>1945283</v>
      </c>
      <c r="D79">
        <v>609475</v>
      </c>
      <c r="E79" s="107">
        <f>100*((D79-C79)/C79)</f>
        <v>-68.669083110272382</v>
      </c>
      <c r="F79" s="169">
        <f>100-(100*((E79)-(MIN(E:E)))/((MAX(E:E))-(MIN(E:E))))</f>
        <v>69.377079793066571</v>
      </c>
      <c r="G79">
        <v>1945283</v>
      </c>
      <c r="H79">
        <v>449358</v>
      </c>
      <c r="I79" s="48">
        <f>100*(H79/G79)</f>
        <v>23.099878012607931</v>
      </c>
      <c r="J79" s="192">
        <f>100-I79</f>
        <v>76.900121987392069</v>
      </c>
      <c r="K79" s="19">
        <v>6.2063499999999996</v>
      </c>
      <c r="L79" s="27">
        <v>10.3613</v>
      </c>
      <c r="M79" s="194">
        <f>((G79-H79)*K79)/G79</f>
        <v>4.7726907209645075</v>
      </c>
      <c r="N79" s="169">
        <f>100*((M79)-(MIN(M:M)))/((MAX(M:M))-(MIN(M:M)))</f>
        <v>3.8111699481483092</v>
      </c>
      <c r="O79" s="188">
        <v>248927</v>
      </c>
      <c r="P79" s="27">
        <v>186396</v>
      </c>
      <c r="Q79" s="166">
        <f>(O79-P79)/O79*100</f>
        <v>25.120215966930065</v>
      </c>
      <c r="R79" s="50">
        <f>F79+J79+N79+Q79</f>
        <v>175.20858769553703</v>
      </c>
      <c r="S79" s="185">
        <v>4</v>
      </c>
      <c r="T79" s="255">
        <f>R79/S79</f>
        <v>43.802146923884258</v>
      </c>
    </row>
    <row r="80" spans="1:20">
      <c r="A80" s="219" t="s">
        <v>1046</v>
      </c>
      <c r="B80" s="220" t="s">
        <v>1045</v>
      </c>
      <c r="C80">
        <v>743490</v>
      </c>
      <c r="D80">
        <v>337166</v>
      </c>
      <c r="E80" s="107">
        <f>100*((D80-C80)/C80)</f>
        <v>-54.650903172873875</v>
      </c>
      <c r="F80" s="169">
        <f>100-(100*((E80)-(MIN(E:E)))/((MAX(E:E))-(MIN(E:E))))</f>
        <v>55.564861962064491</v>
      </c>
      <c r="G80">
        <v>743490</v>
      </c>
      <c r="H80">
        <v>213585</v>
      </c>
      <c r="I80" s="48">
        <f>100*(H80/G80)</f>
        <v>28.727353427752895</v>
      </c>
      <c r="J80" s="192">
        <f>100-I80</f>
        <v>71.272646572247112</v>
      </c>
      <c r="K80" s="19">
        <v>4.6946899999999996</v>
      </c>
      <c r="L80" s="27">
        <v>10.107200000000001</v>
      </c>
      <c r="M80" s="194">
        <f>((G80-H80)*K80)/G80</f>
        <v>3.346029811362627</v>
      </c>
      <c r="N80" s="169">
        <f>100*((M80)-(MIN(M:M)))/((MAX(M:M))-(MIN(M:M)))</f>
        <v>2.28660506189091</v>
      </c>
      <c r="O80" s="188">
        <v>3137</v>
      </c>
      <c r="P80" s="27">
        <v>2294</v>
      </c>
      <c r="Q80" s="166">
        <f>(O80-P80)/O80*100</f>
        <v>26.872808415683775</v>
      </c>
      <c r="R80" s="50">
        <f>F80+J80+N80+Q80</f>
        <v>155.99692201188628</v>
      </c>
      <c r="S80" s="185">
        <v>4</v>
      </c>
      <c r="T80" s="255">
        <f>R80/S80</f>
        <v>38.999230502971571</v>
      </c>
    </row>
    <row r="81" spans="1:20">
      <c r="A81" s="219" t="s">
        <v>850</v>
      </c>
      <c r="B81" s="220" t="s">
        <v>849</v>
      </c>
      <c r="C81">
        <v>2117467</v>
      </c>
      <c r="D81">
        <v>1481561</v>
      </c>
      <c r="E81" s="107">
        <f>100*((D81-C81)/C81)</f>
        <v>-30.03144795172723</v>
      </c>
      <c r="F81" s="169">
        <f>100-(100*((E81)-(MIN(E:E)))/((MAX(E:E))-(MIN(E:E))))</f>
        <v>31.307128082655794</v>
      </c>
      <c r="G81">
        <v>2117467</v>
      </c>
      <c r="H81">
        <v>1248716</v>
      </c>
      <c r="I81" s="48">
        <f>100*(H81/G81)</f>
        <v>58.972158716050828</v>
      </c>
      <c r="J81" s="192">
        <f>100-I81</f>
        <v>41.027841283949172</v>
      </c>
      <c r="K81" s="19">
        <v>3.4388999999999998</v>
      </c>
      <c r="L81" s="27">
        <v>7.1255199999999999</v>
      </c>
      <c r="M81" s="194">
        <f>((G81-H81)*K81)/G81</f>
        <v>1.4109064339137281</v>
      </c>
      <c r="N81" s="169">
        <f>100*((M81)-(MIN(M:M)))/((MAX(M:M))-(MIN(M:M)))</f>
        <v>0.21868469484469022</v>
      </c>
      <c r="O81" s="188">
        <v>252835</v>
      </c>
      <c r="P81" s="27">
        <v>190261</v>
      </c>
      <c r="Q81" s="166">
        <f>(O81-P81)/O81*100</f>
        <v>24.748946941681332</v>
      </c>
      <c r="R81" s="50">
        <f>F81+J81+N81+Q81</f>
        <v>97.302601003131002</v>
      </c>
      <c r="S81" s="185">
        <v>4</v>
      </c>
      <c r="T81" s="255">
        <f>R81/S81</f>
        <v>24.325650250782751</v>
      </c>
    </row>
    <row r="82" spans="1:20">
      <c r="A82" s="219" t="s">
        <v>896</v>
      </c>
      <c r="B82" s="220" t="s">
        <v>895</v>
      </c>
      <c r="C82">
        <v>2928995</v>
      </c>
      <c r="D82">
        <v>1505422</v>
      </c>
      <c r="E82" s="107">
        <f>100*((D82-C82)/C82)</f>
        <v>-48.602780134482984</v>
      </c>
      <c r="F82" s="169">
        <f>100-(100*((E82)-(MIN(E:E)))/((MAX(E:E))-(MIN(E:E))))</f>
        <v>49.605600970408247</v>
      </c>
      <c r="G82">
        <v>2928995</v>
      </c>
      <c r="H82">
        <v>1170252</v>
      </c>
      <c r="I82" s="48">
        <f>100*(H82/G82)</f>
        <v>39.954045670955395</v>
      </c>
      <c r="J82" s="192">
        <f>100-I82</f>
        <v>60.045954329044605</v>
      </c>
      <c r="K82" s="19">
        <v>4.9975300000000002</v>
      </c>
      <c r="L82" s="27">
        <v>8.6231600000000004</v>
      </c>
      <c r="M82" s="194">
        <f>((G82-H82)*K82)/G82</f>
        <v>3.0008145813803031</v>
      </c>
      <c r="N82" s="169">
        <f>100*((M82)-(MIN(M:M)))/((MAX(M:M))-(MIN(M:M)))</f>
        <v>1.9176995887752333</v>
      </c>
      <c r="O82" s="188">
        <v>252835</v>
      </c>
      <c r="P82" s="27">
        <v>190261</v>
      </c>
      <c r="Q82" s="166">
        <f>(O82-P82)/O82*100</f>
        <v>24.748946941681332</v>
      </c>
      <c r="R82" s="50">
        <f>F82+J82+N82+Q82</f>
        <v>136.31820182990941</v>
      </c>
      <c r="S82" s="185">
        <v>4</v>
      </c>
      <c r="T82" s="255">
        <f>R82/S82</f>
        <v>34.079550457477353</v>
      </c>
    </row>
    <row r="83" spans="1:20">
      <c r="A83" s="219" t="s">
        <v>1006</v>
      </c>
      <c r="B83" s="220" t="s">
        <v>1005</v>
      </c>
      <c r="C83">
        <v>1236347</v>
      </c>
      <c r="D83">
        <v>661396</v>
      </c>
      <c r="E83" s="107">
        <f>100*((D83-C83)/C83)</f>
        <v>-46.504015458443298</v>
      </c>
      <c r="F83" s="169">
        <f>100-(100*((E83)-(MIN(E:E)))/((MAX(E:E))-(MIN(E:E))))</f>
        <v>47.537672394021854</v>
      </c>
      <c r="G83">
        <v>1236347</v>
      </c>
      <c r="H83">
        <v>538777</v>
      </c>
      <c r="I83" s="48">
        <f>100*(H83/G83)</f>
        <v>43.578137852884346</v>
      </c>
      <c r="J83" s="192">
        <f>100-I83</f>
        <v>56.421862147115654</v>
      </c>
      <c r="K83" s="19">
        <v>4.5072900000000002</v>
      </c>
      <c r="L83" s="27">
        <v>7.6966099999999997</v>
      </c>
      <c r="M83" s="194">
        <f>((G83-H83)*K83)/G83</f>
        <v>2.5430969503707295</v>
      </c>
      <c r="N83" s="169">
        <f>100*((M83)-(MIN(M:M)))/((MAX(M:M))-(MIN(M:M)))</f>
        <v>1.4285712869050653</v>
      </c>
      <c r="O83" s="188">
        <v>216033</v>
      </c>
      <c r="P83" s="60">
        <v>167438</v>
      </c>
      <c r="Q83" s="166">
        <f>(O83-P83)/O83*100</f>
        <v>22.494248563876816</v>
      </c>
      <c r="R83" s="50">
        <f>F83+J83+N83+Q83</f>
        <v>127.88235439191939</v>
      </c>
      <c r="S83" s="185">
        <v>4</v>
      </c>
      <c r="T83" s="255">
        <f>R83/S83</f>
        <v>31.970588597979848</v>
      </c>
    </row>
    <row r="84" spans="1:20">
      <c r="A84" s="219" t="s">
        <v>972</v>
      </c>
      <c r="B84" s="220" t="s">
        <v>971</v>
      </c>
      <c r="C84">
        <v>544766</v>
      </c>
      <c r="D84">
        <v>456660</v>
      </c>
      <c r="E84" s="107">
        <f>100*((D84-C84)/C84)</f>
        <v>-16.17318261418664</v>
      </c>
      <c r="F84" s="169">
        <f>100-(100*((E84)-(MIN(E:E)))/((MAX(E:E))-(MIN(E:E))))</f>
        <v>17.65247530627984</v>
      </c>
      <c r="G84">
        <v>544766</v>
      </c>
      <c r="H84">
        <v>304682</v>
      </c>
      <c r="I84" s="48">
        <f>100*(H84/G84)</f>
        <v>55.928967666851456</v>
      </c>
      <c r="J84" s="192">
        <f>100-I84</f>
        <v>44.071032333148544</v>
      </c>
      <c r="K84" s="19">
        <v>8.6097300000000008</v>
      </c>
      <c r="L84" s="27">
        <v>17.5685</v>
      </c>
      <c r="M84" s="194">
        <f>((G84-H84)*K84)/G84</f>
        <v>3.7943968920967905</v>
      </c>
      <c r="N84" s="169">
        <f>100*((M84)-(MIN(M:M)))/((MAX(M:M))-(MIN(M:M)))</f>
        <v>2.7657411360907669</v>
      </c>
      <c r="O84" s="188">
        <v>20</v>
      </c>
      <c r="P84" s="60">
        <v>15</v>
      </c>
      <c r="Q84" s="166">
        <f>(O84-P84)/O84*100</f>
        <v>25</v>
      </c>
      <c r="R84" s="50">
        <f>F84+J84+N84+Q84</f>
        <v>89.489248775519144</v>
      </c>
      <c r="S84" s="185">
        <v>4</v>
      </c>
      <c r="T84" s="255">
        <f>R84/S84</f>
        <v>22.372312193879786</v>
      </c>
    </row>
    <row r="85" spans="1:20">
      <c r="A85" s="219" t="s">
        <v>970</v>
      </c>
      <c r="B85" s="220" t="s">
        <v>969</v>
      </c>
      <c r="C85">
        <v>554807</v>
      </c>
      <c r="D85">
        <v>514999</v>
      </c>
      <c r="E85" s="107">
        <f>100*((D85-C85)/C85)</f>
        <v>-7.1751077401691035</v>
      </c>
      <c r="F85" s="169">
        <f>100-(100*((E85)-(MIN(E:E)))/((MAX(E:E))-(MIN(E:E))))</f>
        <v>8.7866046458507583</v>
      </c>
      <c r="G85">
        <v>554807</v>
      </c>
      <c r="H85">
        <v>295694</v>
      </c>
      <c r="I85" s="48">
        <f>100*(H85/G85)</f>
        <v>53.296732016719325</v>
      </c>
      <c r="J85" s="192">
        <f>100-I85</f>
        <v>46.703267983280675</v>
      </c>
      <c r="K85" s="19">
        <v>6.5337399999999999</v>
      </c>
      <c r="L85" s="27">
        <v>9.6153200000000005</v>
      </c>
      <c r="M85" s="194">
        <f>((G85-H85)*K85)/G85</f>
        <v>3.0514701015308026</v>
      </c>
      <c r="N85" s="169">
        <f>100*((M85)-(MIN(M:M)))/((MAX(M:M))-(MIN(M:M)))</f>
        <v>1.9718313216886321</v>
      </c>
      <c r="O85" s="188">
        <v>16056</v>
      </c>
      <c r="P85" s="60">
        <v>14002</v>
      </c>
      <c r="Q85" s="166">
        <f>(O85-P85)/O85*100</f>
        <v>12.792725460886894</v>
      </c>
      <c r="R85" s="50">
        <f>F85+J85+N85+Q85</f>
        <v>70.254429411706965</v>
      </c>
      <c r="S85" s="185">
        <v>4</v>
      </c>
      <c r="T85" s="255">
        <f>R85/S85</f>
        <v>17.563607352926741</v>
      </c>
    </row>
    <row r="86" spans="1:20">
      <c r="A86" s="219" t="s">
        <v>996</v>
      </c>
      <c r="B86" s="220" t="s">
        <v>995</v>
      </c>
      <c r="C86">
        <v>1440949</v>
      </c>
      <c r="D86">
        <v>949728</v>
      </c>
      <c r="E86" s="107">
        <f>100*((D86-C86)/C86)</f>
        <v>-34.090103119541361</v>
      </c>
      <c r="F86" s="169">
        <f>100-(100*((E86)-(MIN(E:E)))/((MAX(E:E))-(MIN(E:E))))</f>
        <v>35.306151460092522</v>
      </c>
      <c r="G86">
        <v>1440949</v>
      </c>
      <c r="H86">
        <v>723587</v>
      </c>
      <c r="I86" s="48">
        <f>100*(H86/G86)</f>
        <v>50.21600348103923</v>
      </c>
      <c r="J86" s="192">
        <f>100-I86</f>
        <v>49.78399651896077</v>
      </c>
      <c r="K86" s="19">
        <v>3.6467299999999998</v>
      </c>
      <c r="L86" s="27">
        <v>10.8428</v>
      </c>
      <c r="M86" s="194">
        <f>((G86-H86)*K86)/G86</f>
        <v>1.8154879362558978</v>
      </c>
      <c r="N86" s="169">
        <f>100*((M86)-(MIN(M:M)))/((MAX(M:M))-(MIN(M:M)))</f>
        <v>0.65103042461748029</v>
      </c>
      <c r="O86" s="188">
        <v>243456</v>
      </c>
      <c r="P86" s="27">
        <v>181710</v>
      </c>
      <c r="Q86" s="166">
        <f>(O86-P86)/O86*100</f>
        <v>25.362283123028391</v>
      </c>
      <c r="R86" s="50">
        <f>F86+J86+N86+Q86</f>
        <v>111.10346152669915</v>
      </c>
      <c r="S86" s="185">
        <v>4</v>
      </c>
      <c r="T86" s="255">
        <f>R86/S86</f>
        <v>27.775865381674787</v>
      </c>
    </row>
    <row r="87" spans="1:20">
      <c r="A87" s="219" t="s">
        <v>1012</v>
      </c>
      <c r="B87" s="221" t="s">
        <v>1011</v>
      </c>
      <c r="C87">
        <v>345237</v>
      </c>
      <c r="D87">
        <v>199612</v>
      </c>
      <c r="E87" s="107">
        <f>100*((D87-C87)/C87)</f>
        <v>-42.181168298878738</v>
      </c>
      <c r="F87" s="169">
        <f>100-(100*((E87)-(MIN(E:E)))/((MAX(E:E))-(MIN(E:E))))</f>
        <v>43.278338665629519</v>
      </c>
      <c r="G87">
        <v>345237</v>
      </c>
      <c r="H87">
        <v>95553</v>
      </c>
      <c r="I87" s="48">
        <f>100*(H87/G87)</f>
        <v>27.677508494164876</v>
      </c>
      <c r="J87" s="192">
        <f>100-I87</f>
        <v>72.322491505835131</v>
      </c>
      <c r="K87" s="19">
        <v>3.5404100000000001</v>
      </c>
      <c r="L87" s="27">
        <v>4.27651</v>
      </c>
      <c r="M87" s="194">
        <f>((G87-H87)*K87)/G87</f>
        <v>2.5605127215217376</v>
      </c>
      <c r="N87" s="169">
        <f>100*((M87)-(MIN(M:M)))/((MAX(M:M))-(MIN(M:M)))</f>
        <v>1.4471822076818397</v>
      </c>
      <c r="O87" s="188">
        <v>277</v>
      </c>
      <c r="P87" s="60">
        <v>144</v>
      </c>
      <c r="Q87" s="166">
        <f>(O87-P87)/O87*100</f>
        <v>48.014440433212997</v>
      </c>
      <c r="R87" s="50">
        <f>F87+J87+N87+Q87</f>
        <v>165.06245281235948</v>
      </c>
      <c r="S87" s="185">
        <v>4</v>
      </c>
      <c r="T87" s="255">
        <f>R87/S87</f>
        <v>41.26561320308987</v>
      </c>
    </row>
    <row r="88" spans="1:20">
      <c r="A88" s="219" t="s">
        <v>926</v>
      </c>
      <c r="B88" s="220" t="s">
        <v>925</v>
      </c>
      <c r="C88">
        <v>753776</v>
      </c>
      <c r="D88">
        <v>622282</v>
      </c>
      <c r="E88" s="107">
        <f>100*((D88-C88)/C88)</f>
        <v>-17.444705058266646</v>
      </c>
      <c r="F88" s="169">
        <f>100-(100*((E88)-(MIN(E:E)))/((MAX(E:E))-(MIN(E:E))))</f>
        <v>18.90531590706189</v>
      </c>
      <c r="G88">
        <v>753776</v>
      </c>
      <c r="H88">
        <v>467259</v>
      </c>
      <c r="I88" s="48">
        <f>100*(H88/G88)</f>
        <v>61.989105516758293</v>
      </c>
      <c r="J88" s="192">
        <f>100-I88</f>
        <v>38.010894483241707</v>
      </c>
      <c r="K88" s="19">
        <v>6.71394</v>
      </c>
      <c r="L88" s="27">
        <v>13.1774</v>
      </c>
      <c r="M88" s="194">
        <f>((G88-H88)*K88)/G88</f>
        <v>2.5520286490681583</v>
      </c>
      <c r="N88" s="169">
        <f>100*((M88)-(MIN(M:M)))/((MAX(M:M))-(MIN(M:M)))</f>
        <v>1.4381159194923077</v>
      </c>
      <c r="O88" s="188">
        <v>23031</v>
      </c>
      <c r="P88" s="27">
        <v>18302</v>
      </c>
      <c r="Q88" s="166">
        <f>(O88-P88)/O88*100</f>
        <v>20.533194390169772</v>
      </c>
      <c r="R88" s="50">
        <f>F88+J88+N88+Q88</f>
        <v>78.887520699965677</v>
      </c>
      <c r="S88" s="185">
        <v>4</v>
      </c>
      <c r="T88" s="255">
        <f>R88/S88</f>
        <v>19.721880174991419</v>
      </c>
    </row>
    <row r="89" spans="1:20">
      <c r="A89" s="219" t="s">
        <v>1032</v>
      </c>
      <c r="B89" s="220" t="s">
        <v>1031</v>
      </c>
      <c r="C89">
        <v>171126</v>
      </c>
      <c r="D89">
        <v>45078</v>
      </c>
      <c r="E89" s="107">
        <f>100*((D89-C89)/C89)</f>
        <v>-73.658006381262936</v>
      </c>
      <c r="F89" s="169">
        <f>100-(100*((E89)-(MIN(E:E)))/((MAX(E:E))-(MIN(E:E))))</f>
        <v>74.29270330972868</v>
      </c>
      <c r="G89">
        <v>171126</v>
      </c>
      <c r="H89">
        <v>26020</v>
      </c>
      <c r="I89" s="48">
        <f>100*(H89/G89)</f>
        <v>15.205170459193809</v>
      </c>
      <c r="J89" s="192">
        <f>100-I89</f>
        <v>84.794829540806191</v>
      </c>
      <c r="K89" s="19">
        <v>32.570700000000002</v>
      </c>
      <c r="L89" s="27">
        <v>66.016800000000003</v>
      </c>
      <c r="M89" s="194">
        <f>((G89-H89)*K89)/G89</f>
        <v>27.618269545247365</v>
      </c>
      <c r="N89" s="169">
        <f>100*((M89)-(MIN(M:M)))/((MAX(M:M))-(MIN(M:M)))</f>
        <v>28.224516558624</v>
      </c>
      <c r="O89" s="188">
        <v>77537</v>
      </c>
      <c r="P89" s="60">
        <v>53151</v>
      </c>
      <c r="Q89" s="166">
        <f>(O89-P89)/O89*100</f>
        <v>31.450791235152249</v>
      </c>
      <c r="R89" s="50">
        <f>F89+J89+N89+Q89</f>
        <v>218.76284064431113</v>
      </c>
      <c r="S89" s="185">
        <v>4</v>
      </c>
      <c r="T89" s="255">
        <f>R89/S89</f>
        <v>54.690710161077781</v>
      </c>
    </row>
    <row r="90" spans="1:20">
      <c r="A90" s="219" t="s">
        <v>968</v>
      </c>
      <c r="B90" s="220" t="s">
        <v>967</v>
      </c>
      <c r="C90">
        <v>909901</v>
      </c>
      <c r="D90">
        <v>551059</v>
      </c>
      <c r="E90" s="107">
        <f>100*((D90-C90)/C90)</f>
        <v>-39.437477264010042</v>
      </c>
      <c r="F90" s="169">
        <f>100-(100*((E90)-(MIN(E:E)))/((MAX(E:E))-(MIN(E:E))))</f>
        <v>40.574959310833847</v>
      </c>
      <c r="G90">
        <v>909901</v>
      </c>
      <c r="H90">
        <v>322408</v>
      </c>
      <c r="I90" s="48">
        <f>100*(H90/G90)</f>
        <v>35.433305381574485</v>
      </c>
      <c r="J90" s="192">
        <f>100-I90</f>
        <v>64.566694618425515</v>
      </c>
      <c r="K90" s="19">
        <v>13.6417</v>
      </c>
      <c r="L90" s="27">
        <v>24.835699999999999</v>
      </c>
      <c r="M90" s="194">
        <f>((G90-H90)*K90)/G90</f>
        <v>8.8079947797617546</v>
      </c>
      <c r="N90" s="169">
        <f>100*((M90)-(MIN(M:M)))/((MAX(M:M))-(MIN(M:M)))</f>
        <v>8.123394970933175</v>
      </c>
      <c r="O90" s="188">
        <v>979</v>
      </c>
      <c r="P90" s="60">
        <v>733</v>
      </c>
      <c r="Q90" s="166">
        <f>(O90-P90)/O90*100</f>
        <v>25.127681307456591</v>
      </c>
      <c r="R90" s="50">
        <f>F90+J90+N90+Q90</f>
        <v>138.39273020764912</v>
      </c>
      <c r="S90" s="185">
        <v>4</v>
      </c>
      <c r="T90" s="255">
        <f>R90/S90</f>
        <v>34.598182551912281</v>
      </c>
    </row>
    <row r="91" spans="1:20">
      <c r="A91" s="219" t="s">
        <v>958</v>
      </c>
      <c r="B91" s="220" t="s">
        <v>957</v>
      </c>
      <c r="C91">
        <v>669603</v>
      </c>
      <c r="D91">
        <v>316796</v>
      </c>
      <c r="E91" s="107">
        <f>100*((D91-C91)/C91)</f>
        <v>-52.688981381505165</v>
      </c>
      <c r="F91" s="169">
        <f>100-(100*((E91)-(MIN(E:E)))/((MAX(E:E))-(MIN(E:E))))</f>
        <v>53.631765706288839</v>
      </c>
      <c r="G91">
        <v>669603</v>
      </c>
      <c r="H91">
        <v>199594</v>
      </c>
      <c r="I91" s="48">
        <f>100*(H91/G91)</f>
        <v>29.807811494273473</v>
      </c>
      <c r="J91" s="192">
        <f>100-I91</f>
        <v>70.192188505726534</v>
      </c>
      <c r="K91" s="19">
        <v>21.8979</v>
      </c>
      <c r="L91" s="27">
        <v>39.692900000000002</v>
      </c>
      <c r="M91" s="194">
        <f>((G91-H91)*K91)/G91</f>
        <v>15.37061524679549</v>
      </c>
      <c r="N91" s="169">
        <f>100*((M91)-(MIN(M:M)))/((MAX(M:M))-(MIN(M:M)))</f>
        <v>15.136372377502594</v>
      </c>
      <c r="O91" s="188">
        <v>178879</v>
      </c>
      <c r="P91" s="27">
        <v>133954</v>
      </c>
      <c r="Q91" s="166">
        <f>(O91-P91)/O91*100</f>
        <v>25.114742367745794</v>
      </c>
      <c r="R91" s="50">
        <f>F91+J91+N91+Q91</f>
        <v>164.07506895726377</v>
      </c>
      <c r="S91" s="185">
        <v>4</v>
      </c>
      <c r="T91" s="255">
        <f>R91/S91</f>
        <v>41.018767239315942</v>
      </c>
    </row>
    <row r="92" spans="1:20">
      <c r="A92" s="219" t="s">
        <v>1054</v>
      </c>
      <c r="B92" s="220" t="s">
        <v>1053</v>
      </c>
      <c r="C92">
        <v>1896556</v>
      </c>
      <c r="D92">
        <v>1254557</v>
      </c>
      <c r="E92" s="107">
        <f>100*((D92-C92)/C92)</f>
        <v>-33.850780045514078</v>
      </c>
      <c r="F92" s="169">
        <f>100-(100*((E92)-(MIN(E:E)))/((MAX(E:E))-(MIN(E:E))))</f>
        <v>35.070344640290543</v>
      </c>
      <c r="G92">
        <v>1896556</v>
      </c>
      <c r="H92">
        <v>854320</v>
      </c>
      <c r="I92" s="48">
        <f>100*(H92/G92)</f>
        <v>45.045862078420043</v>
      </c>
      <c r="J92" s="192">
        <f>100-I92</f>
        <v>54.954137921579957</v>
      </c>
      <c r="K92" s="19">
        <v>9.0117499999999993</v>
      </c>
      <c r="L92" s="27">
        <v>17.3</v>
      </c>
      <c r="M92" s="194">
        <f>((G92-H92)*K92)/G92</f>
        <v>4.9523295241479817</v>
      </c>
      <c r="N92" s="169">
        <f>100*((M92)-(MIN(M:M)))/((MAX(M:M))-(MIN(M:M)))</f>
        <v>4.0031363850917963</v>
      </c>
      <c r="O92" s="188">
        <v>150862</v>
      </c>
      <c r="P92" s="27">
        <v>110422</v>
      </c>
      <c r="Q92" s="166">
        <f>(O92-P92)/O92*100</f>
        <v>26.805955111293766</v>
      </c>
      <c r="R92" s="50">
        <f>F92+J92+N92+Q92</f>
        <v>120.83357405825606</v>
      </c>
      <c r="S92" s="185">
        <v>4</v>
      </c>
      <c r="T92" s="255">
        <f>R92/S92</f>
        <v>30.208393514564015</v>
      </c>
    </row>
    <row r="93" spans="1:20">
      <c r="A93" s="219" t="s">
        <v>924</v>
      </c>
      <c r="B93" s="220" t="s">
        <v>923</v>
      </c>
      <c r="C93">
        <v>1511803</v>
      </c>
      <c r="D93">
        <v>1163362</v>
      </c>
      <c r="E93" s="107">
        <f>100*((D93-C93)/C93)</f>
        <v>-23.048042635184611</v>
      </c>
      <c r="F93" s="169">
        <f>100-(100*((E93)-(MIN(E:E)))/((MAX(E:E))-(MIN(E:E))))</f>
        <v>24.426326447563852</v>
      </c>
      <c r="G93">
        <v>1511803</v>
      </c>
      <c r="H93">
        <v>980146</v>
      </c>
      <c r="I93" s="48">
        <f>100*(H93/G93)</f>
        <v>64.832918045539003</v>
      </c>
      <c r="J93" s="192">
        <f>100-I93</f>
        <v>35.167081954460997</v>
      </c>
      <c r="K93" s="19">
        <v>5.1898499999999999</v>
      </c>
      <c r="L93" s="27">
        <v>13.895</v>
      </c>
      <c r="M93" s="194">
        <f>((G93-H93)*K93)/G93</f>
        <v>1.8251188028135941</v>
      </c>
      <c r="N93" s="169">
        <f>100*((M93)-(MIN(M:M)))/((MAX(M:M))-(MIN(M:M)))</f>
        <v>0.66132220515150486</v>
      </c>
      <c r="O93" s="188">
        <v>58197</v>
      </c>
      <c r="P93" s="60">
        <v>44641</v>
      </c>
      <c r="Q93" s="166">
        <f>(O93-P93)/O93*100</f>
        <v>23.293296905338764</v>
      </c>
      <c r="R93" s="50">
        <f>F93+J93+N93+Q93</f>
        <v>83.548027512515119</v>
      </c>
      <c r="S93" s="185">
        <v>4</v>
      </c>
      <c r="T93" s="255">
        <f>R93/S93</f>
        <v>20.88700687812878</v>
      </c>
    </row>
    <row r="94" spans="1:20">
      <c r="A94" s="219" t="s">
        <v>1038</v>
      </c>
      <c r="B94" s="220" t="s">
        <v>1037</v>
      </c>
      <c r="C94">
        <v>974682</v>
      </c>
      <c r="D94">
        <v>444750</v>
      </c>
      <c r="E94" s="107">
        <f>100*((D94-C94)/C94)</f>
        <v>-54.369732897498878</v>
      </c>
      <c r="F94" s="169">
        <f>100-(100*((E94)-(MIN(E:E)))/((MAX(E:E))-(MIN(E:E))))</f>
        <v>55.287822780913629</v>
      </c>
      <c r="G94">
        <v>974682</v>
      </c>
      <c r="H94">
        <v>329004</v>
      </c>
      <c r="I94" s="48">
        <f>100*(H94/G94)</f>
        <v>33.755009326118675</v>
      </c>
      <c r="J94" s="192">
        <f>100-I94</f>
        <v>66.244990673881318</v>
      </c>
      <c r="K94" s="19">
        <v>6.4123599999999996</v>
      </c>
      <c r="L94" s="27">
        <v>10.101800000000001</v>
      </c>
      <c r="M94" s="194">
        <f>((G94-H94)*K94)/G94</f>
        <v>4.2478672839756966</v>
      </c>
      <c r="N94" s="169">
        <f>100*((M94)-(MIN(M:M)))/((MAX(M:M))-(MIN(M:M)))</f>
        <v>3.2503307339153036</v>
      </c>
      <c r="O94" s="188">
        <v>243194</v>
      </c>
      <c r="P94" s="27">
        <v>181800</v>
      </c>
      <c r="Q94" s="166">
        <f>(O94-P94)/O94*100</f>
        <v>25.244866238476277</v>
      </c>
      <c r="R94" s="50">
        <f>F94+J94+N94+Q94</f>
        <v>150.02801042718653</v>
      </c>
      <c r="S94" s="185">
        <v>4</v>
      </c>
      <c r="T94" s="255">
        <f>R94/S94</f>
        <v>37.507002606796632</v>
      </c>
    </row>
    <row r="95" spans="1:20">
      <c r="A95" s="219" t="s">
        <v>822</v>
      </c>
      <c r="B95" s="220" t="s">
        <v>821</v>
      </c>
      <c r="C95">
        <v>1838858</v>
      </c>
      <c r="D95">
        <v>803641</v>
      </c>
      <c r="E95" s="107">
        <f>100*((D95-C95)/C95)</f>
        <v>-56.296734168706884</v>
      </c>
      <c r="F95" s="169">
        <f>100-(100*((E95)-(MIN(E:E)))/((MAX(E:E))-(MIN(E:E))))</f>
        <v>57.186511586265233</v>
      </c>
      <c r="G95">
        <v>1838858</v>
      </c>
      <c r="H95">
        <v>641852</v>
      </c>
      <c r="I95" s="48">
        <f>100*(H95/G95)</f>
        <v>34.904924686952441</v>
      </c>
      <c r="J95" s="192">
        <f>100-I95</f>
        <v>65.095075313047559</v>
      </c>
      <c r="K95" s="19">
        <v>4.27522</v>
      </c>
      <c r="L95" s="27">
        <v>9.3196700000000003</v>
      </c>
      <c r="M95" s="194">
        <f>((G95-H95)*K95)/G95</f>
        <v>2.7829576787984718</v>
      </c>
      <c r="N95" s="169">
        <f>100*((M95)-(MIN(M:M)))/((MAX(M:M))-(MIN(M:M)))</f>
        <v>1.6848923521924744</v>
      </c>
      <c r="O95" s="188">
        <v>252835</v>
      </c>
      <c r="P95" s="27">
        <v>190261</v>
      </c>
      <c r="Q95" s="166">
        <f>(O95-P95)/O95*100</f>
        <v>24.748946941681332</v>
      </c>
      <c r="R95" s="50">
        <f>F95+J95+N95+Q95</f>
        <v>148.7154261931866</v>
      </c>
      <c r="S95" s="185">
        <v>4</v>
      </c>
      <c r="T95" s="255">
        <f>R95/S95</f>
        <v>37.17885654829665</v>
      </c>
    </row>
    <row r="96" spans="1:20">
      <c r="A96" s="219" t="s">
        <v>892</v>
      </c>
      <c r="B96" s="220" t="s">
        <v>891</v>
      </c>
      <c r="C96">
        <v>1483934</v>
      </c>
      <c r="D96">
        <v>435154</v>
      </c>
      <c r="E96" s="107">
        <f>100*((D96-C96)/C96)</f>
        <v>-70.675649995215423</v>
      </c>
      <c r="F96" s="169">
        <f>100-(100*((E96)-(MIN(E:E)))/((MAX(E:E))-(MIN(E:E))))</f>
        <v>71.354165194386653</v>
      </c>
      <c r="G96">
        <v>1483934</v>
      </c>
      <c r="H96">
        <v>302336</v>
      </c>
      <c r="I96" s="48">
        <f>100*(H96/G96)</f>
        <v>20.373951941258845</v>
      </c>
      <c r="J96" s="192">
        <f>100-I96</f>
        <v>79.626048058741162</v>
      </c>
      <c r="K96" s="19">
        <v>12.679</v>
      </c>
      <c r="L96" s="27">
        <v>20.6433</v>
      </c>
      <c r="M96" s="194">
        <f>((G96-H96)*K96)/G96</f>
        <v>10.095786633367791</v>
      </c>
      <c r="N96" s="169">
        <f>100*((M96)-(MIN(M:M)))/((MAX(M:M))-(MIN(M:M)))</f>
        <v>9.4995609733814863</v>
      </c>
      <c r="O96" s="188">
        <v>79580</v>
      </c>
      <c r="P96" s="60">
        <v>55870</v>
      </c>
      <c r="Q96" s="166">
        <f>(O96-P96)/O96*100</f>
        <v>29.793918069866798</v>
      </c>
      <c r="R96" s="50">
        <f>F96+J96+N96+Q96</f>
        <v>190.27369229637611</v>
      </c>
      <c r="S96" s="185">
        <v>4</v>
      </c>
      <c r="T96" s="255">
        <f>R96/S96</f>
        <v>47.568423074094028</v>
      </c>
    </row>
    <row r="97" spans="1:20">
      <c r="A97" s="219" t="s">
        <v>832</v>
      </c>
      <c r="B97" s="220" t="s">
        <v>831</v>
      </c>
      <c r="C97">
        <v>1427666</v>
      </c>
      <c r="D97">
        <v>900432</v>
      </c>
      <c r="E97" s="107">
        <f>100*((D97-C97)/C97)</f>
        <v>-36.929786098429183</v>
      </c>
      <c r="F97" s="169">
        <f>100-(100*((E97)-(MIN(E:E)))/((MAX(E:E))-(MIN(E:E))))</f>
        <v>38.104112397285789</v>
      </c>
      <c r="G97">
        <v>1427666</v>
      </c>
      <c r="H97">
        <v>614141</v>
      </c>
      <c r="I97" s="48">
        <f>100*(H97/G97)</f>
        <v>43.017134259693798</v>
      </c>
      <c r="J97" s="192">
        <f>100-I97</f>
        <v>56.982865740306202</v>
      </c>
      <c r="K97" s="19">
        <v>10.475199999999999</v>
      </c>
      <c r="L97" s="27">
        <v>23.130199999999999</v>
      </c>
      <c r="M97" s="194">
        <f>((G97-H97)*K97)/G97</f>
        <v>5.9690691520285561</v>
      </c>
      <c r="N97" s="169">
        <f>100*((M97)-(MIN(M:M)))/((MAX(M:M))-(MIN(M:M)))</f>
        <v>5.0896493221888823</v>
      </c>
      <c r="O97" s="188">
        <v>62425</v>
      </c>
      <c r="P97" s="60">
        <v>41292</v>
      </c>
      <c r="Q97" s="166">
        <f>(O97-P97)/O97*100</f>
        <v>33.853424108930717</v>
      </c>
      <c r="R97" s="50">
        <f>F97+J97+N97+Q97</f>
        <v>134.03005156871157</v>
      </c>
      <c r="S97" s="185">
        <v>4</v>
      </c>
      <c r="T97" s="255">
        <f>R97/S97</f>
        <v>33.507512892177893</v>
      </c>
    </row>
    <row r="98" spans="1:20">
      <c r="A98" s="219" t="s">
        <v>962</v>
      </c>
      <c r="B98" s="221" t="s">
        <v>961</v>
      </c>
      <c r="C98">
        <v>2652592</v>
      </c>
      <c r="D98">
        <v>1707044</v>
      </c>
      <c r="E98" s="107">
        <f>100*((D98-C98)/C98)</f>
        <v>-35.646190593954898</v>
      </c>
      <c r="F98" s="169">
        <f>100-(100*((E98)-(MIN(E:E)))/((MAX(E:E))-(MIN(E:E))))</f>
        <v>36.839376119547303</v>
      </c>
      <c r="G98">
        <v>2652592</v>
      </c>
      <c r="H98">
        <v>1247226</v>
      </c>
      <c r="I98" s="48">
        <f>100*(H98/G98)</f>
        <v>47.019142031643014</v>
      </c>
      <c r="J98" s="192">
        <f>100-I98</f>
        <v>52.980857968356986</v>
      </c>
      <c r="K98" s="19">
        <v>7.7933399999999997</v>
      </c>
      <c r="L98" s="27">
        <v>16.135100000000001</v>
      </c>
      <c r="M98" s="194">
        <f>((G98-H98)*K98)/G98</f>
        <v>4.1289783963911528</v>
      </c>
      <c r="N98" s="169">
        <f>100*((M98)-(MIN(M:M)))/((MAX(M:M))-(MIN(M:M)))</f>
        <v>3.1232831487759731</v>
      </c>
      <c r="O98" s="188">
        <v>5396</v>
      </c>
      <c r="P98" s="60">
        <v>4063</v>
      </c>
      <c r="Q98" s="166">
        <f>(O98-P98)/O98*100</f>
        <v>24.703484062268348</v>
      </c>
      <c r="R98" s="50">
        <f>F98+J98+N98+Q98</f>
        <v>117.6470012989486</v>
      </c>
      <c r="S98" s="185">
        <v>4</v>
      </c>
      <c r="T98" s="255">
        <f>R98/S98</f>
        <v>29.411750324737149</v>
      </c>
    </row>
    <row r="99" spans="1:20">
      <c r="A99" s="219" t="s">
        <v>820</v>
      </c>
      <c r="B99" s="220" t="s">
        <v>819</v>
      </c>
      <c r="C99">
        <v>576666</v>
      </c>
      <c r="D99">
        <v>119111</v>
      </c>
      <c r="E99" s="107">
        <f>100*((D99-C99)/C99)</f>
        <v>-79.344889416057129</v>
      </c>
      <c r="F99" s="169">
        <f>100-(100*((E99)-(MIN(E:E)))/((MAX(E:E))-(MIN(E:E))))</f>
        <v>79.896031816480942</v>
      </c>
      <c r="G99">
        <v>576666</v>
      </c>
      <c r="H99">
        <v>42385</v>
      </c>
      <c r="I99" s="48">
        <f>100*(H99/G99)</f>
        <v>7.3500084971196502</v>
      </c>
      <c r="J99" s="192">
        <f>100-I99</f>
        <v>92.649991502880354</v>
      </c>
      <c r="K99" s="19">
        <v>21.857099999999999</v>
      </c>
      <c r="L99" s="27">
        <v>23.751100000000001</v>
      </c>
      <c r="M99" s="194">
        <f>((G99-H99)*K99)/G99</f>
        <v>20.250601292776061</v>
      </c>
      <c r="N99" s="169">
        <f>100*((M99)-(MIN(M:M)))/((MAX(M:M))-(MIN(M:M)))</f>
        <v>20.35124531686434</v>
      </c>
      <c r="O99" s="188">
        <v>250889</v>
      </c>
      <c r="P99" s="27">
        <v>187974</v>
      </c>
      <c r="Q99" s="166">
        <f>(O99-P99)/O99*100</f>
        <v>25.076826803885382</v>
      </c>
      <c r="R99" s="50">
        <f>F99+J99+N99+Q99</f>
        <v>217.97409544011103</v>
      </c>
      <c r="S99" s="185">
        <v>4</v>
      </c>
      <c r="T99" s="255">
        <f>R99/S99</f>
        <v>54.493523860027757</v>
      </c>
    </row>
    <row r="100" spans="1:20">
      <c r="A100" s="219" t="s">
        <v>954</v>
      </c>
      <c r="B100" s="220" t="s">
        <v>953</v>
      </c>
      <c r="C100">
        <v>688644</v>
      </c>
      <c r="D100">
        <v>300314</v>
      </c>
      <c r="E100" s="107">
        <f>100*((D100-C100)/C100)</f>
        <v>-56.390529794785117</v>
      </c>
      <c r="F100" s="169">
        <f>100-(100*((E100)-(MIN(E:E)))/((MAX(E:E))-(MIN(E:E))))</f>
        <v>57.278929120122925</v>
      </c>
      <c r="G100">
        <v>688644</v>
      </c>
      <c r="H100">
        <v>189052</v>
      </c>
      <c r="I100" s="48">
        <f>100*(H100/G100)</f>
        <v>27.452791282578517</v>
      </c>
      <c r="J100" s="192">
        <f>100-I100</f>
        <v>72.547208717421483</v>
      </c>
      <c r="K100" s="19">
        <v>19.473500000000001</v>
      </c>
      <c r="L100" s="27">
        <v>43.749899999999997</v>
      </c>
      <c r="M100" s="194">
        <f>((G100-H100)*K100)/G100</f>
        <v>14.127480689587074</v>
      </c>
      <c r="N100" s="169">
        <f>100*((M100)-(MIN(M:M)))/((MAX(M:M))-(MIN(M:M)))</f>
        <v>13.807928258751229</v>
      </c>
      <c r="O100" s="188">
        <v>53050</v>
      </c>
      <c r="P100" s="27">
        <v>39688</v>
      </c>
      <c r="Q100" s="166">
        <f>(O100-P100)/O100*100</f>
        <v>25.187558906691798</v>
      </c>
      <c r="R100" s="50">
        <f>F100+J100+N100+Q100</f>
        <v>168.82162500298745</v>
      </c>
      <c r="S100" s="185">
        <v>4</v>
      </c>
      <c r="T100" s="255">
        <f>R100/S100</f>
        <v>42.205406250746861</v>
      </c>
    </row>
    <row r="101" spans="1:20">
      <c r="A101" s="219" t="s">
        <v>838</v>
      </c>
      <c r="B101" s="220" t="s">
        <v>837</v>
      </c>
      <c r="C101">
        <v>3302852</v>
      </c>
      <c r="D101">
        <v>2151239</v>
      </c>
      <c r="E101" s="107">
        <f>100*((D101-C101)/C101)</f>
        <v>-34.867229897070771</v>
      </c>
      <c r="F101" s="169">
        <f>100-(100*((E101)-(MIN(E:E)))/((MAX(E:E))-(MIN(E:E))))</f>
        <v>36.071860302572453</v>
      </c>
      <c r="G101">
        <v>3302852</v>
      </c>
      <c r="H101">
        <v>1787825</v>
      </c>
      <c r="I101" s="48">
        <f>100*(H101/G101)</f>
        <v>54.129733939032086</v>
      </c>
      <c r="J101" s="192">
        <f>100-I101</f>
        <v>45.870266060967914</v>
      </c>
      <c r="K101" s="19">
        <v>3.9291700000000001</v>
      </c>
      <c r="L101" s="27">
        <v>7.6480300000000003</v>
      </c>
      <c r="M101" s="194">
        <f>((G101-H101)*K101)/G101</f>
        <v>1.8023207329877331</v>
      </c>
      <c r="N101" s="169">
        <f>100*((M101)-(MIN(M:M)))/((MAX(M:M))-(MIN(M:M)))</f>
        <v>0.63695962782354598</v>
      </c>
      <c r="O101" s="188">
        <v>252835</v>
      </c>
      <c r="P101" s="27">
        <v>190261</v>
      </c>
      <c r="Q101" s="166">
        <f>(O101-P101)/O101*100</f>
        <v>24.748946941681332</v>
      </c>
      <c r="R101" s="50">
        <f>F101+J101+N101+Q101</f>
        <v>107.32803293304525</v>
      </c>
      <c r="S101" s="185">
        <v>4</v>
      </c>
      <c r="T101" s="255">
        <f>R101/S101</f>
        <v>26.832008233261313</v>
      </c>
    </row>
    <row r="102" spans="1:20">
      <c r="A102" s="219" t="s">
        <v>880</v>
      </c>
      <c r="B102" s="220" t="s">
        <v>879</v>
      </c>
      <c r="C102">
        <v>721359</v>
      </c>
      <c r="D102">
        <v>250189</v>
      </c>
      <c r="E102" s="107">
        <f>100*((D102-C102)/C102)</f>
        <v>-65.316991955461845</v>
      </c>
      <c r="F102" s="169">
        <f>100-(100*((E102)-(MIN(E:E)))/((MAX(E:E))-(MIN(E:E))))</f>
        <v>66.074239236990024</v>
      </c>
      <c r="G102">
        <v>721359</v>
      </c>
      <c r="H102">
        <v>201266</v>
      </c>
      <c r="I102" s="48">
        <f>100*(H102/G102)</f>
        <v>27.900948071625919</v>
      </c>
      <c r="J102" s="192">
        <f>100-I102</f>
        <v>72.099051928374081</v>
      </c>
      <c r="K102" s="19">
        <v>18.3399</v>
      </c>
      <c r="L102" s="27">
        <v>27.5733</v>
      </c>
      <c r="M102" s="194">
        <f>((G102-H102)*K102)/G102</f>
        <v>13.222894024611879</v>
      </c>
      <c r="N102" s="169">
        <f>100*((M102)-(MIN(M:M)))/((MAX(M:M))-(MIN(M:M)))</f>
        <v>12.841264732249535</v>
      </c>
      <c r="O102" s="188">
        <v>50943</v>
      </c>
      <c r="P102" s="60">
        <v>33006</v>
      </c>
      <c r="Q102" s="166">
        <f>(O102-P102)/O102*100</f>
        <v>35.209940521759613</v>
      </c>
      <c r="R102" s="50">
        <f>F102+J102+N102+Q102</f>
        <v>186.22449641937325</v>
      </c>
      <c r="S102" s="185">
        <v>4</v>
      </c>
      <c r="T102" s="255">
        <f>R102/S102</f>
        <v>46.556124104843313</v>
      </c>
    </row>
    <row r="103" spans="1:20">
      <c r="A103" s="219" t="s">
        <v>1052</v>
      </c>
      <c r="B103" s="220" t="s">
        <v>1051</v>
      </c>
      <c r="C103">
        <v>2852292</v>
      </c>
      <c r="D103">
        <v>2000038</v>
      </c>
      <c r="E103" s="107">
        <f>100*((D103-C103)/C103)</f>
        <v>-29.879619618187757</v>
      </c>
      <c r="F103" s="169">
        <f>100-(100*((E103)-(MIN(E:E)))/((MAX(E:E))-(MIN(E:E))))</f>
        <v>31.157530486881569</v>
      </c>
      <c r="G103">
        <v>2852292</v>
      </c>
      <c r="H103">
        <v>1689419</v>
      </c>
      <c r="I103" s="48">
        <f>100*(H103/G103)</f>
        <v>59.230226077834949</v>
      </c>
      <c r="J103" s="192">
        <f>100-I103</f>
        <v>40.769773922165051</v>
      </c>
      <c r="K103" s="19">
        <v>3.1835300000000002</v>
      </c>
      <c r="L103" s="27">
        <v>6.3682299999999996</v>
      </c>
      <c r="M103" s="194">
        <f>((G103-H103)*K103)/G103</f>
        <v>1.2979179837443011</v>
      </c>
      <c r="N103" s="169">
        <f>100*((M103)-(MIN(M:M)))/((MAX(M:M))-(MIN(M:M)))</f>
        <v>9.7942462039684014E-2</v>
      </c>
      <c r="O103" s="188">
        <v>252835</v>
      </c>
      <c r="P103" s="27">
        <v>190261</v>
      </c>
      <c r="Q103" s="166">
        <f>(O103-P103)/O103*100</f>
        <v>24.748946941681332</v>
      </c>
      <c r="R103" s="50">
        <f>F103+J103+N103+Q103</f>
        <v>96.774193812767635</v>
      </c>
      <c r="S103" s="185">
        <v>4</v>
      </c>
      <c r="T103" s="255">
        <f>R103/S103</f>
        <v>24.193548453191909</v>
      </c>
    </row>
    <row r="104" spans="1:20">
      <c r="A104" s="219" t="s">
        <v>824</v>
      </c>
      <c r="B104" s="221" t="s">
        <v>823</v>
      </c>
      <c r="C104">
        <v>85362</v>
      </c>
      <c r="D104">
        <v>10807</v>
      </c>
      <c r="E104" s="107">
        <f>100*((D104-C104)/C104)</f>
        <v>-87.339799910967415</v>
      </c>
      <c r="F104" s="169">
        <f>100-(100*((E104)-(MIN(E:E)))/((MAX(E:E))-(MIN(E:E))))</f>
        <v>87.773477090275776</v>
      </c>
      <c r="G104">
        <v>85362</v>
      </c>
      <c r="H104">
        <v>4408</v>
      </c>
      <c r="I104" s="48">
        <f>100*(H104/G104)</f>
        <v>5.1638902556172539</v>
      </c>
      <c r="J104" s="192">
        <f>100-I104</f>
        <v>94.836109744382753</v>
      </c>
      <c r="K104" s="19">
        <v>63.692500000000003</v>
      </c>
      <c r="L104" s="27">
        <v>23.104399999999998</v>
      </c>
      <c r="M104" s="194">
        <f>((G104-H104)*K104)/G104</f>
        <v>60.403489198940989</v>
      </c>
      <c r="N104" s="169">
        <f>100*((M104)-(MIN(M:M)))/((MAX(M:M))-(MIN(M:M)))</f>
        <v>63.259607473258654</v>
      </c>
      <c r="O104" s="188">
        <v>252835</v>
      </c>
      <c r="P104" s="27">
        <v>190261</v>
      </c>
      <c r="Q104" s="166">
        <f>(O104-P104)/O104*100</f>
        <v>24.748946941681332</v>
      </c>
      <c r="R104" s="50">
        <f>F104+J104+N104+Q104</f>
        <v>270.61814124959852</v>
      </c>
      <c r="S104" s="185">
        <v>4</v>
      </c>
      <c r="T104" s="255">
        <f>R104/S104</f>
        <v>67.654535312399631</v>
      </c>
    </row>
    <row r="105" spans="1:20">
      <c r="A105" s="219" t="s">
        <v>1022</v>
      </c>
      <c r="B105" s="220" t="s">
        <v>1021</v>
      </c>
      <c r="C105">
        <v>621260</v>
      </c>
      <c r="D105">
        <v>188560</v>
      </c>
      <c r="E105" s="107">
        <f>100*((D105-C105)/C105)</f>
        <v>-69.648778289283072</v>
      </c>
      <c r="F105" s="169">
        <f>100-(100*((E105)-(MIN(E:E)))/((MAX(E:E))-(MIN(E:E))))</f>
        <v>70.342380800822752</v>
      </c>
      <c r="G105">
        <v>621260</v>
      </c>
      <c r="H105">
        <v>123384</v>
      </c>
      <c r="I105" s="48">
        <f>100*(H105/G105)</f>
        <v>19.860283939091524</v>
      </c>
      <c r="J105" s="192">
        <f>100-I105</f>
        <v>80.139716060908484</v>
      </c>
      <c r="K105" s="19">
        <v>10.2159</v>
      </c>
      <c r="L105" s="27">
        <v>20.235700000000001</v>
      </c>
      <c r="M105" s="194">
        <f>((G105-H105)*K105)/G105</f>
        <v>8.1869932530663476</v>
      </c>
      <c r="N105" s="169">
        <f>100*((M105)-(MIN(M:M)))/((MAX(M:M))-(MIN(M:M)))</f>
        <v>7.4597774879418912</v>
      </c>
      <c r="O105" s="188">
        <v>28284</v>
      </c>
      <c r="P105" s="60">
        <v>18571</v>
      </c>
      <c r="Q105" s="166">
        <f>(O105-P105)/O105*100</f>
        <v>34.340970159807668</v>
      </c>
      <c r="R105" s="50">
        <f>F105+J105+N105+Q105</f>
        <v>192.28284450948081</v>
      </c>
      <c r="S105" s="185">
        <v>4</v>
      </c>
      <c r="T105" s="255">
        <f>R105/S105</f>
        <v>48.070711127370203</v>
      </c>
    </row>
    <row r="106" spans="1:20">
      <c r="A106" s="219" t="s">
        <v>858</v>
      </c>
      <c r="B106" s="221" t="s">
        <v>857</v>
      </c>
      <c r="C106" s="8">
        <v>27602</v>
      </c>
      <c r="D106" s="8">
        <v>2214</v>
      </c>
      <c r="E106" s="107">
        <f>100*((D106-C106)/C106)</f>
        <v>-91.978842112890362</v>
      </c>
      <c r="F106" s="169">
        <f>100-(100*((E106)-(MIN(E:E)))/((MAX(E:E))-(MIN(E:E))))</f>
        <v>92.344360165419303</v>
      </c>
      <c r="G106" s="8">
        <v>27602</v>
      </c>
      <c r="H106" s="9">
        <v>0</v>
      </c>
      <c r="I106" s="48">
        <f>100*(H106/G106)</f>
        <v>0</v>
      </c>
      <c r="J106" s="192">
        <f>100-I106</f>
        <v>100</v>
      </c>
      <c r="K106" s="43">
        <v>68.7286</v>
      </c>
      <c r="L106" s="28">
        <v>21.540500000000002</v>
      </c>
      <c r="M106" s="194">
        <f>((G106-H106)*K106)/G106</f>
        <v>68.7286</v>
      </c>
      <c r="N106" s="169">
        <f>100*((M106)-(MIN(M:M)))/((MAX(M:M))-(MIN(M:M)))</f>
        <v>72.156025336869021</v>
      </c>
      <c r="O106" s="188">
        <v>24992</v>
      </c>
      <c r="P106" s="27">
        <v>17978</v>
      </c>
      <c r="Q106" s="166">
        <f>(O106-P106)/O106*100</f>
        <v>28.064980793854033</v>
      </c>
      <c r="R106" s="50">
        <f>F106+J106+N106+Q106</f>
        <v>292.56536629614232</v>
      </c>
      <c r="S106" s="185">
        <v>4</v>
      </c>
      <c r="T106" s="255">
        <f>R106/S106</f>
        <v>73.141341574035579</v>
      </c>
    </row>
    <row r="107" spans="1:20">
      <c r="A107" s="219" t="s">
        <v>984</v>
      </c>
      <c r="B107" s="220" t="s">
        <v>983</v>
      </c>
      <c r="C107">
        <v>1485370</v>
      </c>
      <c r="D107">
        <v>768403</v>
      </c>
      <c r="E107" s="107">
        <f>100*((D107-C107)/C107)</f>
        <v>-48.268579545837063</v>
      </c>
      <c r="F107" s="169">
        <f>100-(100*((E107)-(MIN(E:E)))/((MAX(E:E))-(MIN(E:E))))</f>
        <v>49.276310623855359</v>
      </c>
      <c r="G107">
        <v>1485370</v>
      </c>
      <c r="H107">
        <v>557317</v>
      </c>
      <c r="I107" s="48">
        <f>100*(H107/G107)</f>
        <v>37.520415788658717</v>
      </c>
      <c r="J107" s="192">
        <f>100-I107</f>
        <v>62.479584211341283</v>
      </c>
      <c r="K107" s="19">
        <v>7.20852</v>
      </c>
      <c r="L107" s="27">
        <v>11.7483</v>
      </c>
      <c r="M107" s="194">
        <f>((G107-H107)*K107)/G107</f>
        <v>4.5038533237913789</v>
      </c>
      <c r="N107" s="169">
        <f>100*((M107)-(MIN(M:M)))/((MAX(M:M))-(MIN(M:M)))</f>
        <v>3.523883702983464</v>
      </c>
      <c r="O107" s="188">
        <v>252566</v>
      </c>
      <c r="P107" s="27">
        <v>188886</v>
      </c>
      <c r="Q107" s="166">
        <f>(O107-P107)/O107*100</f>
        <v>25.213211596176844</v>
      </c>
      <c r="R107" s="50">
        <f>F107+J107+N107+Q107</f>
        <v>140.49299013435694</v>
      </c>
      <c r="S107" s="185">
        <v>4</v>
      </c>
      <c r="T107" s="255">
        <f>R107/S107</f>
        <v>35.123247533589236</v>
      </c>
    </row>
    <row r="108" spans="1:20">
      <c r="A108" s="219" t="s">
        <v>1010</v>
      </c>
      <c r="B108" s="220" t="s">
        <v>1009</v>
      </c>
      <c r="C108">
        <v>1606804</v>
      </c>
      <c r="D108">
        <v>1203492</v>
      </c>
      <c r="E108" s="107">
        <f>100*((D108-C108)/C108)</f>
        <v>-25.100261139504259</v>
      </c>
      <c r="F108" s="169">
        <f>100-(100*((E108)-(MIN(E:E)))/((MAX(E:E))-(MIN(E:E))))</f>
        <v>26.448392731850447</v>
      </c>
      <c r="G108">
        <v>1606804</v>
      </c>
      <c r="H108">
        <v>935769</v>
      </c>
      <c r="I108" s="48">
        <f>100*(H108/G108)</f>
        <v>58.237905805561851</v>
      </c>
      <c r="J108" s="192">
        <f>100-I108</f>
        <v>41.762094194438149</v>
      </c>
      <c r="K108" s="19">
        <v>3.32646</v>
      </c>
      <c r="L108" s="27">
        <v>6.1300800000000004</v>
      </c>
      <c r="M108" s="194">
        <f>((G108-H108)*K108)/G108</f>
        <v>1.3891993585403073</v>
      </c>
      <c r="N108" s="169">
        <f>100*((M108)-(MIN(M:M)))/((MAX(M:M))-(MIN(M:M)))</f>
        <v>0.19548798098302347</v>
      </c>
      <c r="O108" s="188">
        <v>132472</v>
      </c>
      <c r="P108" s="60">
        <v>100636</v>
      </c>
      <c r="Q108" s="166">
        <f>(O108-P108)/O108*100</f>
        <v>24.032248324174166</v>
      </c>
      <c r="R108" s="50">
        <f>F108+J108+N108+Q108</f>
        <v>92.438223231445775</v>
      </c>
      <c r="S108" s="185">
        <v>4</v>
      </c>
      <c r="T108" s="255">
        <f>R108/S108</f>
        <v>23.109555807861444</v>
      </c>
    </row>
    <row r="109" spans="1:20">
      <c r="A109" s="219" t="s">
        <v>986</v>
      </c>
      <c r="B109" s="220" t="s">
        <v>985</v>
      </c>
      <c r="C109">
        <v>121493</v>
      </c>
      <c r="D109">
        <v>55653</v>
      </c>
      <c r="E109" s="107">
        <f>100*((D109-C109)/C109)</f>
        <v>-54.192422608709968</v>
      </c>
      <c r="F109" s="169">
        <f>100-(100*((E109)-(MIN(E:E)))/((MAX(E:E))-(MIN(E:E))))</f>
        <v>55.11311762351324</v>
      </c>
      <c r="G109">
        <v>121493</v>
      </c>
      <c r="H109">
        <v>10506</v>
      </c>
      <c r="I109" s="48">
        <f>100*(H109/G109)</f>
        <v>8.647411785041113</v>
      </c>
      <c r="J109" s="192">
        <f>100-I109</f>
        <v>91.352588214958885</v>
      </c>
      <c r="K109" s="19">
        <v>26.430900000000001</v>
      </c>
      <c r="L109" s="27">
        <v>68.484399999999994</v>
      </c>
      <c r="M109" s="194">
        <f>((G109-H109)*K109)/G109</f>
        <v>24.145311238507567</v>
      </c>
      <c r="N109" s="169">
        <f>100*((M109)-(MIN(M:M)))/((MAX(M:M))-(MIN(M:M)))</f>
        <v>24.513228017488469</v>
      </c>
      <c r="O109" s="188">
        <v>43714</v>
      </c>
      <c r="P109" s="60">
        <v>27091</v>
      </c>
      <c r="Q109" s="166">
        <f>(O109-P109)/O109*100</f>
        <v>38.026719128883194</v>
      </c>
      <c r="R109" s="50">
        <f>F109+J109+N109+Q109</f>
        <v>209.00565298484381</v>
      </c>
      <c r="S109" s="185">
        <v>4</v>
      </c>
      <c r="T109" s="255">
        <f>R109/S109</f>
        <v>52.251413246210952</v>
      </c>
    </row>
    <row r="110" spans="1:20">
      <c r="A110" s="219" t="s">
        <v>994</v>
      </c>
      <c r="B110" s="220" t="s">
        <v>993</v>
      </c>
      <c r="C110">
        <v>767197</v>
      </c>
      <c r="D110">
        <v>216421</v>
      </c>
      <c r="E110" s="107">
        <f>100*((D110-C110)/C110)</f>
        <v>-71.790687398412672</v>
      </c>
      <c r="F110" s="169">
        <f>100-(100*((E110)-(MIN(E:E)))/((MAX(E:E))-(MIN(E:E))))</f>
        <v>72.452819910723065</v>
      </c>
      <c r="G110">
        <v>767197</v>
      </c>
      <c r="H110">
        <v>120711</v>
      </c>
      <c r="I110" s="48">
        <f>100*(H110/G110)</f>
        <v>15.734029199801356</v>
      </c>
      <c r="J110" s="192">
        <f>100-I110</f>
        <v>84.265970800198644</v>
      </c>
      <c r="K110" s="19">
        <v>18.868600000000001</v>
      </c>
      <c r="L110" s="27">
        <v>23.280100000000001</v>
      </c>
      <c r="M110" s="194">
        <f>((G110-H110)*K110)/G110</f>
        <v>15.899808966406283</v>
      </c>
      <c r="N110" s="169">
        <f>100*((M110)-(MIN(M:M)))/((MAX(M:M))-(MIN(M:M)))</f>
        <v>15.701881783077951</v>
      </c>
      <c r="O110" s="188">
        <v>20820</v>
      </c>
      <c r="P110" s="60">
        <v>15557</v>
      </c>
      <c r="Q110" s="166">
        <f>(O110-P110)/O110*100</f>
        <v>25.278578290105671</v>
      </c>
      <c r="R110" s="50">
        <f>F110+J110+N110+Q110</f>
        <v>197.69925078410535</v>
      </c>
      <c r="S110" s="185">
        <v>4</v>
      </c>
      <c r="T110" s="255">
        <f>R110/S110</f>
        <v>49.424812696026336</v>
      </c>
    </row>
    <row r="111" spans="1:20">
      <c r="A111" s="219" t="s">
        <v>922</v>
      </c>
      <c r="B111" s="220" t="s">
        <v>921</v>
      </c>
      <c r="C111">
        <v>946861</v>
      </c>
      <c r="D111">
        <v>689900</v>
      </c>
      <c r="E111" s="107">
        <f>100*((D111-C111)/C111)</f>
        <v>-27.138196630762067</v>
      </c>
      <c r="F111" s="169">
        <f>100-(100*((E111)-(MIN(E:E)))/((MAX(E:E))-(MIN(E:E))))</f>
        <v>28.456385856242235</v>
      </c>
      <c r="G111">
        <v>946861</v>
      </c>
      <c r="H111">
        <v>524184</v>
      </c>
      <c r="I111" s="48">
        <f>100*(H111/G111)</f>
        <v>55.360184863459374</v>
      </c>
      <c r="J111" s="192">
        <f>100-I111</f>
        <v>44.639815136540626</v>
      </c>
      <c r="K111" s="19">
        <v>6.9039799999999998</v>
      </c>
      <c r="L111" s="27">
        <v>16.146999999999998</v>
      </c>
      <c r="M111" s="194">
        <f>((G111-H111)*K111)/G111</f>
        <v>3.0819239090637378</v>
      </c>
      <c r="N111" s="169">
        <f>100*((M111)-(MIN(M:M)))/((MAX(M:M))-(MIN(M:M)))</f>
        <v>2.004375008352417</v>
      </c>
      <c r="O111" s="188">
        <v>2934</v>
      </c>
      <c r="P111" s="60">
        <v>2588</v>
      </c>
      <c r="Q111" s="166">
        <f>(O111-P111)/O111*100</f>
        <v>11.792774369461487</v>
      </c>
      <c r="R111" s="50">
        <f>F111+J111+N111+Q111</f>
        <v>86.89335037059675</v>
      </c>
      <c r="S111" s="185">
        <v>4</v>
      </c>
      <c r="T111" s="255">
        <f>R111/S111</f>
        <v>21.723337592649187</v>
      </c>
    </row>
    <row r="112" spans="1:20">
      <c r="A112" s="219" t="s">
        <v>944</v>
      </c>
      <c r="B112" s="220" t="s">
        <v>943</v>
      </c>
      <c r="C112">
        <v>754090</v>
      </c>
      <c r="D112">
        <v>425091</v>
      </c>
      <c r="E112" s="107">
        <f>100*((D112-C112)/C112)</f>
        <v>-43.628611969393575</v>
      </c>
      <c r="F112" s="169">
        <f>100-(100*((E112)-(MIN(E:E)))/((MAX(E:E))-(MIN(E:E))))</f>
        <v>44.704515770256286</v>
      </c>
      <c r="G112">
        <v>754090</v>
      </c>
      <c r="H112">
        <v>257153</v>
      </c>
      <c r="I112" s="48">
        <f>100*(H112/G112)</f>
        <v>34.10110199047859</v>
      </c>
      <c r="J112" s="192">
        <f>100-I112</f>
        <v>65.898898009521417</v>
      </c>
      <c r="K112" s="19">
        <v>3.49065</v>
      </c>
      <c r="L112" s="27">
        <v>7.06081</v>
      </c>
      <c r="M112" s="194">
        <f>((G112-H112)*K112)/G112</f>
        <v>2.3002998833693593</v>
      </c>
      <c r="N112" s="169">
        <f>100*((M112)-(MIN(M:M)))/((MAX(M:M))-(MIN(M:M)))</f>
        <v>1.1691123781025037</v>
      </c>
      <c r="O112" s="188">
        <v>29989</v>
      </c>
      <c r="P112" s="60">
        <v>23819</v>
      </c>
      <c r="Q112" s="166">
        <f>(O112-P112)/O112*100</f>
        <v>20.574210543866084</v>
      </c>
      <c r="R112" s="50">
        <f>F112+J112+N112+Q112</f>
        <v>132.34673670174627</v>
      </c>
      <c r="S112" s="185">
        <v>4</v>
      </c>
      <c r="T112" s="255">
        <f>R112/S112</f>
        <v>33.086684175436567</v>
      </c>
    </row>
    <row r="113" spans="1:20">
      <c r="A113" s="219" t="s">
        <v>860</v>
      </c>
      <c r="B113" s="220" t="s">
        <v>859</v>
      </c>
      <c r="C113">
        <v>1499070</v>
      </c>
      <c r="D113">
        <v>528839</v>
      </c>
      <c r="E113" s="107">
        <f>100*((D113-C113)/C113)</f>
        <v>-64.722194427211534</v>
      </c>
      <c r="F113" s="169">
        <f>100-(100*((E113)-(MIN(E:E)))/((MAX(E:E))-(MIN(E:E))))</f>
        <v>65.488180771324508</v>
      </c>
      <c r="G113">
        <v>1499070</v>
      </c>
      <c r="H113">
        <v>394386</v>
      </c>
      <c r="I113" s="48">
        <f>100*(H113/G113)</f>
        <v>26.308711401068663</v>
      </c>
      <c r="J113" s="192">
        <f>100-I113</f>
        <v>73.691288598931337</v>
      </c>
      <c r="K113" s="19">
        <v>11.3024</v>
      </c>
      <c r="L113" s="27">
        <v>19.302</v>
      </c>
      <c r="M113" s="194">
        <f>((G113-H113)*K113)/G113</f>
        <v>8.3288842026056162</v>
      </c>
      <c r="N113" s="169">
        <f>100*((M113)-(MIN(M:M)))/((MAX(M:M))-(MIN(M:M)))</f>
        <v>7.6114056414080542</v>
      </c>
      <c r="O113" s="188">
        <v>19448</v>
      </c>
      <c r="P113" s="60">
        <v>13686</v>
      </c>
      <c r="Q113" s="166">
        <f>(O113-P113)/O113*100</f>
        <v>29.62772521596051</v>
      </c>
      <c r="R113" s="50">
        <f>F113+J113+N113+Q113</f>
        <v>176.41860022762441</v>
      </c>
      <c r="S113" s="185">
        <v>4</v>
      </c>
      <c r="T113" s="255">
        <f>R113/S113</f>
        <v>44.104650056906102</v>
      </c>
    </row>
    <row r="114" spans="1:20">
      <c r="A114" s="219" t="s">
        <v>852</v>
      </c>
      <c r="B114" s="220" t="s">
        <v>851</v>
      </c>
      <c r="C114">
        <v>1159398</v>
      </c>
      <c r="D114">
        <v>526728</v>
      </c>
      <c r="E114" s="107">
        <f>100*((D114-C114)/C114)</f>
        <v>-54.568836585883361</v>
      </c>
      <c r="F114" s="169">
        <f>100-(100*((E114)-(MIN(E:E)))/((MAX(E:E))-(MIN(E:E))))</f>
        <v>55.484001138389672</v>
      </c>
      <c r="G114">
        <v>1159398</v>
      </c>
      <c r="H114">
        <v>295336</v>
      </c>
      <c r="I114" s="48">
        <f>100*(H114/G114)</f>
        <v>25.473219722649166</v>
      </c>
      <c r="J114" s="192">
        <f>100-I114</f>
        <v>74.526780277350838</v>
      </c>
      <c r="K114" s="19">
        <v>4.5040300000000002</v>
      </c>
      <c r="L114" s="27">
        <v>5.4523299999999999</v>
      </c>
      <c r="M114" s="194">
        <f>((G114-H114)*K114)/G114</f>
        <v>3.3567085417259648</v>
      </c>
      <c r="N114" s="169">
        <f>100*((M114)-(MIN(M:M)))/((MAX(M:M))-(MIN(M:M)))</f>
        <v>2.2980166154227852</v>
      </c>
      <c r="O114" s="188">
        <v>200489</v>
      </c>
      <c r="P114" s="27">
        <v>151075</v>
      </c>
      <c r="Q114" s="166">
        <f>(O114-P114)/O114*100</f>
        <v>24.64673872382026</v>
      </c>
      <c r="R114" s="50">
        <f>F114+J114+N114+Q114</f>
        <v>156.95553675498354</v>
      </c>
      <c r="S114" s="185">
        <v>4</v>
      </c>
      <c r="T114" s="255">
        <f>R114/S114</f>
        <v>39.238884188745885</v>
      </c>
    </row>
    <row r="115" spans="1:20">
      <c r="A115" s="219" t="s">
        <v>1020</v>
      </c>
      <c r="B115" s="220" t="s">
        <v>1019</v>
      </c>
      <c r="C115">
        <v>961233</v>
      </c>
      <c r="D115">
        <v>510781</v>
      </c>
      <c r="E115" s="107">
        <f>100*((D115-C115)/C115)</f>
        <v>-46.861895086831183</v>
      </c>
      <c r="F115" s="169">
        <f>100-(100*((E115)-(MIN(E:E)))/((MAX(E:E))-(MIN(E:E))))</f>
        <v>47.89029387602924</v>
      </c>
      <c r="G115">
        <v>961233</v>
      </c>
      <c r="H115">
        <v>385502</v>
      </c>
      <c r="I115" s="48">
        <f>100*(H115/G115)</f>
        <v>40.104948540052206</v>
      </c>
      <c r="J115" s="192">
        <f>100-I115</f>
        <v>59.895051459947794</v>
      </c>
      <c r="K115" s="19">
        <v>4.38713</v>
      </c>
      <c r="L115" s="27">
        <v>8.9200700000000008</v>
      </c>
      <c r="M115" s="194">
        <f>((G115-H115)*K115)/G115</f>
        <v>2.6276737711148077</v>
      </c>
      <c r="N115" s="169">
        <f>100*((M115)-(MIN(M:M)))/((MAX(M:M))-(MIN(M:M)))</f>
        <v>1.5189521547271818</v>
      </c>
      <c r="O115" s="188">
        <v>50709</v>
      </c>
      <c r="P115" s="27">
        <v>37533</v>
      </c>
      <c r="Q115" s="166">
        <f>(O115-P115)/O115*100</f>
        <v>25.983553215405546</v>
      </c>
      <c r="R115" s="50">
        <f>F115+J115+N115+Q115</f>
        <v>135.28785070610977</v>
      </c>
      <c r="S115" s="185">
        <v>4</v>
      </c>
      <c r="T115" s="255">
        <f>R115/S115</f>
        <v>33.821962676527441</v>
      </c>
    </row>
    <row r="116" spans="1:20">
      <c r="A116" s="219" t="s">
        <v>878</v>
      </c>
      <c r="B116" s="220" t="s">
        <v>877</v>
      </c>
      <c r="C116">
        <v>1214197</v>
      </c>
      <c r="D116">
        <v>498126</v>
      </c>
      <c r="E116" s="107">
        <f>100*((D116-C116)/C116)</f>
        <v>-58.97486157518096</v>
      </c>
      <c r="F116" s="169">
        <f>100-(100*((E116)-(MIN(E:E)))/((MAX(E:E))-(MIN(E:E))))</f>
        <v>59.825290606265554</v>
      </c>
      <c r="G116">
        <v>1214197</v>
      </c>
      <c r="H116">
        <v>280074</v>
      </c>
      <c r="I116" s="48">
        <f>100*(H116/G116)</f>
        <v>23.066602865927027</v>
      </c>
      <c r="J116" s="192">
        <f>100-I116</f>
        <v>76.933397134072976</v>
      </c>
      <c r="K116" s="19">
        <v>13.064299999999999</v>
      </c>
      <c r="L116" s="27">
        <v>17.194700000000001</v>
      </c>
      <c r="M116" s="194">
        <f>((G116-H116)*K116)/G116</f>
        <v>10.050809801786695</v>
      </c>
      <c r="N116" s="169">
        <f>100*((M116)-(MIN(M:M)))/((MAX(M:M))-(MIN(M:M)))</f>
        <v>9.4514976265398136</v>
      </c>
      <c r="O116" s="188">
        <v>217121</v>
      </c>
      <c r="P116" s="27">
        <v>165098</v>
      </c>
      <c r="Q116" s="166">
        <f>(O116-P116)/O116*100</f>
        <v>23.960372326951333</v>
      </c>
      <c r="R116" s="50">
        <f>F116+J116+N116+Q116</f>
        <v>170.17055769382966</v>
      </c>
      <c r="S116" s="185">
        <v>4</v>
      </c>
      <c r="T116" s="255">
        <f>R116/S116</f>
        <v>42.542639423457416</v>
      </c>
    </row>
    <row r="117" spans="1:20">
      <c r="A117" s="219" t="s">
        <v>1044</v>
      </c>
      <c r="B117" s="220" t="s">
        <v>1043</v>
      </c>
      <c r="C117">
        <v>1380479</v>
      </c>
      <c r="D117">
        <v>1152378</v>
      </c>
      <c r="E117" s="107">
        <f>100*((D117-C117)/C117)</f>
        <v>-16.523322701757866</v>
      </c>
      <c r="F117" s="169">
        <f>100-(100*((E117)-(MIN(E:E)))/((MAX(E:E))-(MIN(E:E))))</f>
        <v>17.997470960672715</v>
      </c>
      <c r="G117">
        <v>1380479</v>
      </c>
      <c r="H117">
        <v>861904</v>
      </c>
      <c r="I117" s="48">
        <f>100*(H117/G117)</f>
        <v>62.435140266530674</v>
      </c>
      <c r="J117" s="192">
        <f>100-I117</f>
        <v>37.564859733469326</v>
      </c>
      <c r="K117" s="19">
        <v>3.24397</v>
      </c>
      <c r="L117" s="27">
        <v>10.464399999999999</v>
      </c>
      <c r="M117" s="194">
        <f>((G117-H117)*K117)/G117</f>
        <v>1.2185927802958247</v>
      </c>
      <c r="N117" s="169">
        <f>100*((M117)-(MIN(M:M)))/((MAX(M:M))-(MIN(M:M)))</f>
        <v>1.3173601437398666E-2</v>
      </c>
      <c r="O117" s="188">
        <v>54896</v>
      </c>
      <c r="P117" s="27">
        <v>41253</v>
      </c>
      <c r="Q117" s="166">
        <f>(O117-P117)/O117*100</f>
        <v>24.852448265811717</v>
      </c>
      <c r="R117" s="50">
        <f>F117+J117+N117+Q117</f>
        <v>80.427952561391152</v>
      </c>
      <c r="S117" s="185">
        <v>4</v>
      </c>
      <c r="T117" s="255">
        <f>R117/S117</f>
        <v>20.106988140347788</v>
      </c>
    </row>
    <row r="118" spans="1:20">
      <c r="A118" s="219" t="s">
        <v>874</v>
      </c>
      <c r="B118" s="220" t="s">
        <v>873</v>
      </c>
      <c r="C118">
        <v>1144016</v>
      </c>
      <c r="D118">
        <v>654250</v>
      </c>
      <c r="E118" s="107">
        <f>100*((D118-C118)/C118)</f>
        <v>-42.811114529866714</v>
      </c>
      <c r="F118" s="169">
        <f>100-(100*((E118)-(MIN(E:E)))/((MAX(E:E))-(MIN(E:E))))</f>
        <v>43.899029411723575</v>
      </c>
      <c r="G118">
        <v>1144016</v>
      </c>
      <c r="H118">
        <v>497931</v>
      </c>
      <c r="I118" s="48">
        <f>100*(H118/G118)</f>
        <v>43.524828324079387</v>
      </c>
      <c r="J118" s="192">
        <f>100-I118</f>
        <v>56.475171675920613</v>
      </c>
      <c r="K118" s="19">
        <v>3.0547599999999999</v>
      </c>
      <c r="L118" s="27">
        <v>7.3470800000000001</v>
      </c>
      <c r="M118" s="194">
        <f>((G118-H118)*K118)/G118</f>
        <v>1.7251809542873526</v>
      </c>
      <c r="N118" s="169">
        <f>100*((M118)-(MIN(M:M)))/((MAX(M:M))-(MIN(M:M)))</f>
        <v>0.55452616578028802</v>
      </c>
      <c r="O118" s="188">
        <v>69899</v>
      </c>
      <c r="P118" s="60">
        <v>52560</v>
      </c>
      <c r="Q118" s="166">
        <f>(O118-P118)/O118*100</f>
        <v>24.805791213035953</v>
      </c>
      <c r="R118" s="50">
        <f>F118+J118+N118+Q118</f>
        <v>125.73451846646043</v>
      </c>
      <c r="S118" s="185">
        <v>4</v>
      </c>
      <c r="T118" s="255">
        <f>R118/S118</f>
        <v>31.433629616615107</v>
      </c>
    </row>
    <row r="119" spans="1:20">
      <c r="A119" s="219" t="s">
        <v>956</v>
      </c>
      <c r="B119" s="220" t="s">
        <v>955</v>
      </c>
      <c r="C119">
        <v>805617</v>
      </c>
      <c r="D119">
        <v>206199</v>
      </c>
      <c r="E119" s="107">
        <f>100*((D119-C119)/C119)</f>
        <v>-74.404835051891908</v>
      </c>
      <c r="F119" s="169">
        <f>100-(100*((E119)-(MIN(E:E)))/((MAX(E:E))-(MIN(E:E))))</f>
        <v>75.028559200238774</v>
      </c>
      <c r="G119">
        <v>805617</v>
      </c>
      <c r="H119">
        <v>119471</v>
      </c>
      <c r="I119" s="48">
        <f>100*(H119/G119)</f>
        <v>14.829751606532632</v>
      </c>
      <c r="J119" s="192">
        <f>100-I119</f>
        <v>85.170248393467375</v>
      </c>
      <c r="K119" s="19">
        <v>12.922599999999999</v>
      </c>
      <c r="L119" s="27">
        <v>20.430099999999999</v>
      </c>
      <c r="M119" s="194">
        <f>((G119-H119)*K119)/G119</f>
        <v>11.006210518894214</v>
      </c>
      <c r="N119" s="169">
        <f>100*((M119)-(MIN(M:M)))/((MAX(M:M))-(MIN(M:M)))</f>
        <v>10.472462297124169</v>
      </c>
      <c r="O119" s="188">
        <v>51826</v>
      </c>
      <c r="P119" s="60">
        <v>34551</v>
      </c>
      <c r="Q119" s="166">
        <f>(O119-P119)/O119*100</f>
        <v>33.332690155520396</v>
      </c>
      <c r="R119" s="50">
        <f>F119+J119+N119+Q119</f>
        <v>204.0039600463507</v>
      </c>
      <c r="S119" s="185">
        <v>4</v>
      </c>
      <c r="T119" s="255">
        <f>R119/S119</f>
        <v>51.000990011587675</v>
      </c>
    </row>
    <row r="120" spans="1:20">
      <c r="A120" s="219" t="s">
        <v>1056</v>
      </c>
      <c r="B120" s="220" t="s">
        <v>1055</v>
      </c>
      <c r="C120">
        <v>1208221</v>
      </c>
      <c r="D120">
        <v>693467</v>
      </c>
      <c r="E120" s="107">
        <f>100*((D120-C120)/C120)</f>
        <v>-42.604291764503351</v>
      </c>
      <c r="F120" s="169">
        <f>100-(100*((E120)-(MIN(E:E)))/((MAX(E:E))-(MIN(E:E))))</f>
        <v>43.695245389805883</v>
      </c>
      <c r="G120">
        <v>1208221</v>
      </c>
      <c r="H120">
        <v>560576</v>
      </c>
      <c r="I120" s="48">
        <f>100*(H120/G120)</f>
        <v>46.396809855150671</v>
      </c>
      <c r="J120" s="192">
        <f>100-I120</f>
        <v>53.603190144849329</v>
      </c>
      <c r="K120" s="19">
        <v>4.0633600000000003</v>
      </c>
      <c r="L120" s="27">
        <v>6.7945599999999997</v>
      </c>
      <c r="M120" s="194">
        <f>((G120-H120)*K120)/G120</f>
        <v>2.1780905870697498</v>
      </c>
      <c r="N120" s="169">
        <f>100*((M120)-(MIN(M:M)))/((MAX(M:M))-(MIN(M:M)))</f>
        <v>1.0385165226622619</v>
      </c>
      <c r="O120" s="188">
        <v>75146</v>
      </c>
      <c r="P120" s="60">
        <v>57750</v>
      </c>
      <c r="Q120" s="166">
        <f>(O120-P120)/O120*100</f>
        <v>23.149602107896627</v>
      </c>
      <c r="R120" s="50">
        <f>F120+J120+N120+Q120</f>
        <v>121.4865541652141</v>
      </c>
      <c r="S120" s="185">
        <v>4</v>
      </c>
      <c r="T120" s="255">
        <f>R120/S120</f>
        <v>30.371638541303525</v>
      </c>
    </row>
    <row r="121" spans="1:20">
      <c r="A121" s="219" t="s">
        <v>876</v>
      </c>
      <c r="B121" s="220" t="s">
        <v>875</v>
      </c>
      <c r="C121">
        <v>1152198</v>
      </c>
      <c r="D121">
        <v>646068</v>
      </c>
      <c r="E121" s="107">
        <f>100*((D121-C121)/C121)</f>
        <v>-43.927345820770384</v>
      </c>
      <c r="F121" s="169">
        <f>100-(100*((E121)-(MIN(E:E)))/((MAX(E:E))-(MIN(E:E))))</f>
        <v>44.99886047457148</v>
      </c>
      <c r="G121">
        <v>1152198</v>
      </c>
      <c r="H121">
        <v>458812</v>
      </c>
      <c r="I121" s="48">
        <f>100*(H121/G121)</f>
        <v>39.820586392269384</v>
      </c>
      <c r="J121" s="192">
        <f>100-I121</f>
        <v>60.179413607730616</v>
      </c>
      <c r="K121" s="19">
        <v>6.33277</v>
      </c>
      <c r="L121" s="27">
        <v>10.614000000000001</v>
      </c>
      <c r="M121" s="194">
        <f>((G121-H121)*K121)/G121</f>
        <v>3.8110238511262824</v>
      </c>
      <c r="N121" s="169">
        <f>100*((M121)-(MIN(M:M)))/((MAX(M:M))-(MIN(M:M)))</f>
        <v>2.7835091128615588</v>
      </c>
      <c r="O121" s="188">
        <v>253080</v>
      </c>
      <c r="P121" s="27">
        <v>189385</v>
      </c>
      <c r="Q121" s="166">
        <f>(O121-P121)/O121*100</f>
        <v>25.167931088983721</v>
      </c>
      <c r="R121" s="50">
        <f>F121+J121+N121+Q121</f>
        <v>133.12971428414738</v>
      </c>
      <c r="S121" s="185">
        <v>4</v>
      </c>
      <c r="T121" s="255">
        <f>R121/S121</f>
        <v>33.282428571036846</v>
      </c>
    </row>
    <row r="122" spans="1:20">
      <c r="A122" s="219" t="s">
        <v>936</v>
      </c>
      <c r="B122" s="220" t="s">
        <v>935</v>
      </c>
      <c r="C122">
        <v>2913020</v>
      </c>
      <c r="D122">
        <v>1898449</v>
      </c>
      <c r="E122" s="107">
        <f>100*((D122-C122)/C122)</f>
        <v>-34.828837426450896</v>
      </c>
      <c r="F122" s="169">
        <f>100-(100*((E122)-(MIN(E:E)))/((MAX(E:E))-(MIN(E:E))))</f>
        <v>36.03403191332076</v>
      </c>
      <c r="G122">
        <v>2913020</v>
      </c>
      <c r="H122">
        <v>1475575</v>
      </c>
      <c r="I122" s="48">
        <f>100*(H122/G122)</f>
        <v>50.654475424130283</v>
      </c>
      <c r="J122" s="192">
        <f>100-I122</f>
        <v>49.345524575869717</v>
      </c>
      <c r="K122" s="19">
        <v>5.9329000000000001</v>
      </c>
      <c r="L122" s="27">
        <v>12.003</v>
      </c>
      <c r="M122" s="194">
        <f>((G122-H122)*K122)/G122</f>
        <v>2.9276206275617747</v>
      </c>
      <c r="N122" s="169">
        <f>100*((M122)-(MIN(M:M)))/((MAX(M:M))-(MIN(M:M)))</f>
        <v>1.8394827321087013</v>
      </c>
      <c r="O122" s="188">
        <v>252835</v>
      </c>
      <c r="P122" s="27">
        <v>190261</v>
      </c>
      <c r="Q122" s="166">
        <f>(O122-P122)/O122*100</f>
        <v>24.748946941681332</v>
      </c>
      <c r="R122" s="50">
        <f>F122+J122+N122+Q122</f>
        <v>111.96798616298051</v>
      </c>
      <c r="S122" s="185">
        <v>4</v>
      </c>
      <c r="T122" s="255">
        <f>R122/S122</f>
        <v>27.991996540745127</v>
      </c>
    </row>
    <row r="123" spans="1:20">
      <c r="A123" s="219" t="s">
        <v>998</v>
      </c>
      <c r="B123" s="220" t="s">
        <v>997</v>
      </c>
      <c r="C123">
        <v>886956</v>
      </c>
      <c r="D123">
        <v>298512</v>
      </c>
      <c r="E123" s="107">
        <f>100*((D123-C123)/C123)</f>
        <v>-66.344215496597343</v>
      </c>
      <c r="F123" s="169">
        <f>100-(100*((E123)-(MIN(E:E)))/((MAX(E:E))-(MIN(E:E))))</f>
        <v>67.086370296418409</v>
      </c>
      <c r="G123">
        <v>886956</v>
      </c>
      <c r="H123">
        <v>150534</v>
      </c>
      <c r="I123" s="48">
        <f>100*(H123/G123)</f>
        <v>16.971980571753278</v>
      </c>
      <c r="J123" s="192">
        <f>100-I123</f>
        <v>83.028019428246722</v>
      </c>
      <c r="K123" s="19">
        <v>9.8130799999999994</v>
      </c>
      <c r="L123" s="27">
        <v>16.874500000000001</v>
      </c>
      <c r="M123" s="194">
        <f>((G123-H123)*K123)/G123</f>
        <v>8.1476059689093923</v>
      </c>
      <c r="N123" s="169">
        <f>100*((M123)-(MIN(M:M)))/((MAX(M:M))-(MIN(M:M)))</f>
        <v>7.4176872687548423</v>
      </c>
      <c r="O123" s="188">
        <v>74900</v>
      </c>
      <c r="P123" s="60">
        <v>56255</v>
      </c>
      <c r="Q123" s="166">
        <f>(O123-P123)/O123*100</f>
        <v>24.893190921228303</v>
      </c>
      <c r="R123" s="50">
        <f>F123+J123+N123+Q123</f>
        <v>182.42526791464826</v>
      </c>
      <c r="S123" s="185">
        <v>4</v>
      </c>
      <c r="T123" s="255">
        <f>R123/S123</f>
        <v>45.606316978662065</v>
      </c>
    </row>
    <row r="124" spans="1:20">
      <c r="A124" s="219" t="s">
        <v>888</v>
      </c>
      <c r="B124" s="221" t="s">
        <v>887</v>
      </c>
      <c r="C124">
        <v>20910</v>
      </c>
      <c r="D124">
        <v>1742</v>
      </c>
      <c r="E124" s="107">
        <f>100*((D124-C124)/C124)</f>
        <v>-91.669057867049261</v>
      </c>
      <c r="F124" s="169">
        <f>100-(100*((E124)-(MIN(E:E)))/((MAX(E:E))-(MIN(E:E))))</f>
        <v>92.039127424558643</v>
      </c>
      <c r="G124">
        <v>20910</v>
      </c>
      <c r="H124">
        <v>131</v>
      </c>
      <c r="I124" s="48">
        <f>100*(H124/G124)</f>
        <v>0.62649450023912001</v>
      </c>
      <c r="J124" s="192">
        <f>100-I124</f>
        <v>99.373505499760881</v>
      </c>
      <c r="K124" s="19">
        <v>61.278500000000001</v>
      </c>
      <c r="L124" s="27">
        <v>31.003499999999999</v>
      </c>
      <c r="M124" s="194">
        <f>((G124-H124)*K124)/G124</f>
        <v>60.894593567670967</v>
      </c>
      <c r="N124" s="169">
        <f>100*((M124)-(MIN(M:M)))/((MAX(M:M))-(MIN(M:M)))</f>
        <v>63.784413663022598</v>
      </c>
      <c r="O124" s="188">
        <v>3124</v>
      </c>
      <c r="P124" s="27">
        <v>2497</v>
      </c>
      <c r="Q124" s="166">
        <f>(O124-P124)/O124*100</f>
        <v>20.070422535211268</v>
      </c>
      <c r="R124" s="50">
        <f>F124+J124+N124+Q124</f>
        <v>275.26746912255339</v>
      </c>
      <c r="S124" s="185">
        <v>4</v>
      </c>
      <c r="T124" s="255">
        <f>R124/S124</f>
        <v>68.816867280638348</v>
      </c>
    </row>
    <row r="125" spans="1:20">
      <c r="A125" s="219" t="s">
        <v>890</v>
      </c>
      <c r="B125" s="220" t="s">
        <v>889</v>
      </c>
      <c r="C125">
        <v>45485</v>
      </c>
      <c r="D125">
        <v>8462</v>
      </c>
      <c r="E125" s="107">
        <f>100*((D125-C125)/C125)</f>
        <v>-81.39606463669341</v>
      </c>
      <c r="F125" s="169">
        <f>100-(100*((E125)-(MIN(E:E)))/((MAX(E:E))-(MIN(E:E))))</f>
        <v>81.917070145529507</v>
      </c>
      <c r="G125">
        <v>45485</v>
      </c>
      <c r="H125">
        <v>2733</v>
      </c>
      <c r="I125" s="48">
        <f>100*(H125/G125)</f>
        <v>6.0085742552489831</v>
      </c>
      <c r="J125" s="192">
        <f>100-I125</f>
        <v>93.991425744751012</v>
      </c>
      <c r="K125" s="19">
        <v>29.4132</v>
      </c>
      <c r="L125" s="27">
        <v>17.665299999999998</v>
      </c>
      <c r="M125" s="194">
        <f>((G125-H125)*K125)/G125</f>
        <v>27.645886037155105</v>
      </c>
      <c r="N125" s="169">
        <f>100*((M125)-(MIN(M:M)))/((MAX(M:M))-(MIN(M:M)))</f>
        <v>28.254028220127292</v>
      </c>
      <c r="O125" s="188">
        <v>2342</v>
      </c>
      <c r="P125" s="60">
        <v>1925</v>
      </c>
      <c r="Q125" s="166">
        <f>(O125-P125)/O125*100</f>
        <v>17.80529461998292</v>
      </c>
      <c r="R125" s="50">
        <f>F125+J125+N125+Q125</f>
        <v>221.96781873039072</v>
      </c>
      <c r="S125" s="185">
        <v>4</v>
      </c>
      <c r="T125" s="255">
        <f>R125/S125</f>
        <v>55.491954682597679</v>
      </c>
    </row>
    <row r="126" spans="1:20">
      <c r="A126" s="219" t="s">
        <v>960</v>
      </c>
      <c r="B126" s="220" t="s">
        <v>959</v>
      </c>
      <c r="C126">
        <v>1958086</v>
      </c>
      <c r="D126">
        <v>1460439</v>
      </c>
      <c r="E126" s="107">
        <f>100*((D126-C126)/C126)</f>
        <v>-25.414971558961145</v>
      </c>
      <c r="F126" s="169">
        <f>100-(100*((E126)-(MIN(E:E)))/((MAX(E:E))-(MIN(E:E))))</f>
        <v>26.758479268521853</v>
      </c>
      <c r="G126">
        <v>1958086</v>
      </c>
      <c r="H126">
        <v>1037526</v>
      </c>
      <c r="I126" s="48">
        <f>100*(H126/G126)</f>
        <v>52.986743176755255</v>
      </c>
      <c r="J126" s="192">
        <f>100-I126</f>
        <v>47.013256823244745</v>
      </c>
      <c r="K126" s="19">
        <v>2.8241399999999999</v>
      </c>
      <c r="L126" s="27">
        <v>5.9007500000000004</v>
      </c>
      <c r="M126" s="194">
        <f>((G126-H126)*K126)/G126</f>
        <v>1.3277201912479839</v>
      </c>
      <c r="N126" s="169">
        <f>100*((M126)-(MIN(M:M)))/((MAX(M:M))-(MIN(M:M)))</f>
        <v>0.12978983290915755</v>
      </c>
      <c r="O126" s="188">
        <v>244742</v>
      </c>
      <c r="P126" s="27">
        <v>185335</v>
      </c>
      <c r="Q126" s="166">
        <f>(O126-P126)/O126*100</f>
        <v>24.273316390321238</v>
      </c>
      <c r="R126" s="50">
        <f>F126+J126+N126+Q126</f>
        <v>98.174842314996994</v>
      </c>
      <c r="S126" s="185">
        <v>4</v>
      </c>
      <c r="T126" s="255">
        <f>R126/S126</f>
        <v>24.543710578749248</v>
      </c>
    </row>
    <row r="127" spans="1:20">
      <c r="A127" s="219" t="s">
        <v>844</v>
      </c>
      <c r="B127" s="220" t="s">
        <v>843</v>
      </c>
      <c r="C127">
        <v>2533633</v>
      </c>
      <c r="D127">
        <v>1574952</v>
      </c>
      <c r="E127" s="107">
        <f>100*((D127-C127)/C127)</f>
        <v>-37.838195192437105</v>
      </c>
      <c r="F127" s="169">
        <f>100-(100*((E127)-(MIN(E:E)))/((MAX(E:E))-(MIN(E:E))))</f>
        <v>38.999174690831246</v>
      </c>
      <c r="G127">
        <v>2533633</v>
      </c>
      <c r="H127">
        <v>1296840</v>
      </c>
      <c r="I127" s="48">
        <f>100*(H127/G127)</f>
        <v>51.184997985106762</v>
      </c>
      <c r="J127" s="192">
        <f>100-I127</f>
        <v>48.815002014893238</v>
      </c>
      <c r="K127" s="19">
        <v>4.1349299999999998</v>
      </c>
      <c r="L127" s="27">
        <v>6.93004</v>
      </c>
      <c r="M127" s="194">
        <f>((G127-H127)*K127)/G127</f>
        <v>2.0184661628144247</v>
      </c>
      <c r="N127" s="169">
        <f>100*((M127)-(MIN(M:M)))/((MAX(M:M))-(MIN(M:M)))</f>
        <v>0.86793794258703372</v>
      </c>
      <c r="O127" s="188">
        <v>252835</v>
      </c>
      <c r="P127" s="27">
        <v>190261</v>
      </c>
      <c r="Q127" s="166">
        <f>(O127-P127)/O127*100</f>
        <v>24.748946941681332</v>
      </c>
      <c r="R127" s="50">
        <f>F127+J127+N127+Q127</f>
        <v>113.43106158999285</v>
      </c>
      <c r="S127" s="185">
        <v>4</v>
      </c>
      <c r="T127" s="255">
        <f>R127/S127</f>
        <v>28.357765397498213</v>
      </c>
    </row>
    <row r="128" spans="1:20">
      <c r="A128" s="219" t="s">
        <v>840</v>
      </c>
      <c r="B128" s="220" t="s">
        <v>839</v>
      </c>
      <c r="C128">
        <v>1567969</v>
      </c>
      <c r="D128">
        <v>625649</v>
      </c>
      <c r="E128" s="107">
        <f>100*((D128-C128)/C128)</f>
        <v>-60.098126940009656</v>
      </c>
      <c r="F128" s="169">
        <f>100-(100*((E128)-(MIN(E:E)))/((MAX(E:E))-(MIN(E:E))))</f>
        <v>60.93205239490851</v>
      </c>
      <c r="G128">
        <v>1567969</v>
      </c>
      <c r="H128">
        <v>510227</v>
      </c>
      <c r="I128" s="48">
        <f>100*(H128/G128)</f>
        <v>32.540630586446547</v>
      </c>
      <c r="J128" s="192">
        <f>100-I128</f>
        <v>67.459369413553446</v>
      </c>
      <c r="K128" s="19">
        <v>9.5891300000000008</v>
      </c>
      <c r="L128" s="27">
        <v>19.038900000000002</v>
      </c>
      <c r="M128" s="194">
        <f>((G128-H128)*K128)/G128</f>
        <v>6.4687666302458791</v>
      </c>
      <c r="N128" s="169">
        <f>100*((M128)-(MIN(M:M)))/((MAX(M:M))-(MIN(M:M)))</f>
        <v>5.6236383197945523</v>
      </c>
      <c r="O128" s="188">
        <v>227004</v>
      </c>
      <c r="P128" s="27">
        <v>169430</v>
      </c>
      <c r="Q128" s="166">
        <f>(O128-P128)/O128*100</f>
        <v>25.36254867755634</v>
      </c>
      <c r="R128" s="50">
        <f>F128+J128+N128+Q128</f>
        <v>159.37760880581286</v>
      </c>
      <c r="S128" s="185">
        <v>4</v>
      </c>
      <c r="T128" s="255">
        <f>R128/S128</f>
        <v>39.844402201453214</v>
      </c>
    </row>
    <row r="129" spans="1:20">
      <c r="A129" s="219" t="s">
        <v>848</v>
      </c>
      <c r="B129" s="220" t="s">
        <v>847</v>
      </c>
      <c r="C129">
        <v>2012851</v>
      </c>
      <c r="D129">
        <v>687606</v>
      </c>
      <c r="E129" s="107">
        <f>100*((D129-C129)/C129)</f>
        <v>-65.839200218992872</v>
      </c>
      <c r="F129" s="169">
        <f>100-(100*((E129)-(MIN(E:E)))/((MAX(E:E))-(MIN(E:E))))</f>
        <v>66.588774955696067</v>
      </c>
      <c r="G129">
        <v>2012851</v>
      </c>
      <c r="H129">
        <v>521829</v>
      </c>
      <c r="I129" s="48">
        <f>100*(H129/G129)</f>
        <v>25.924869749425067</v>
      </c>
      <c r="J129" s="192">
        <f>100-I129</f>
        <v>74.075130250574929</v>
      </c>
      <c r="K129" s="19">
        <v>9.6129200000000008</v>
      </c>
      <c r="L129" s="27">
        <v>18.475300000000001</v>
      </c>
      <c r="M129" s="194">
        <f>((G129-H129)*K129)/G129</f>
        <v>7.1207830108835681</v>
      </c>
      <c r="N129" s="169">
        <f>100*((M129)-(MIN(M:M)))/((MAX(M:M))-(MIN(M:M)))</f>
        <v>6.3203990374217378</v>
      </c>
      <c r="O129" s="188">
        <v>252835</v>
      </c>
      <c r="P129" s="27">
        <v>190261</v>
      </c>
      <c r="Q129" s="166">
        <f>(O129-P129)/O129*100</f>
        <v>24.748946941681332</v>
      </c>
      <c r="R129" s="50">
        <f>F129+J129+N129+Q129</f>
        <v>171.73325118537409</v>
      </c>
      <c r="S129" s="185">
        <v>4</v>
      </c>
      <c r="T129" s="255">
        <f>R129/S129</f>
        <v>42.933312796343522</v>
      </c>
    </row>
    <row r="130" spans="1:20">
      <c r="A130" s="219" t="s">
        <v>982</v>
      </c>
      <c r="B130" s="220" t="s">
        <v>981</v>
      </c>
      <c r="C130">
        <v>1996148</v>
      </c>
      <c r="D130">
        <v>1045736</v>
      </c>
      <c r="E130" s="107">
        <f>100*((D130-C130)/C130)</f>
        <v>-47.612301292288947</v>
      </c>
      <c r="F130" s="169">
        <f>100-(100*((E130)-(MIN(E:E)))/((MAX(E:E))-(MIN(E:E))))</f>
        <v>48.62967473843824</v>
      </c>
      <c r="G130">
        <v>1996148</v>
      </c>
      <c r="H130">
        <v>833998</v>
      </c>
      <c r="I130" s="48">
        <f>100*(H130/G130)</f>
        <v>41.780368990676045</v>
      </c>
      <c r="J130" s="192">
        <f>100-I130</f>
        <v>58.219631009323955</v>
      </c>
      <c r="K130" s="19">
        <v>3.2221700000000002</v>
      </c>
      <c r="L130" s="27">
        <v>5.3530199999999999</v>
      </c>
      <c r="M130" s="194">
        <f>((G130-H130)*K130)/G130</f>
        <v>1.875935484493134</v>
      </c>
      <c r="N130" s="169">
        <f>100*((M130)-(MIN(M:M)))/((MAX(M:M))-(MIN(M:M)))</f>
        <v>0.71562615923290307</v>
      </c>
      <c r="O130" s="188">
        <v>252835</v>
      </c>
      <c r="P130" s="27">
        <v>190261</v>
      </c>
      <c r="Q130" s="166">
        <f>(O130-P130)/O130*100</f>
        <v>24.748946941681332</v>
      </c>
      <c r="R130" s="50">
        <f>F130+J130+N130+Q130</f>
        <v>132.31387884867644</v>
      </c>
      <c r="S130" s="185">
        <v>4</v>
      </c>
      <c r="T130" s="255">
        <f>R130/S130</f>
        <v>33.07846971216911</v>
      </c>
    </row>
    <row r="131" spans="1:20">
      <c r="A131" s="219" t="s">
        <v>912</v>
      </c>
      <c r="B131" s="220" t="s">
        <v>911</v>
      </c>
      <c r="C131">
        <v>372524</v>
      </c>
      <c r="D131">
        <v>82275</v>
      </c>
      <c r="E131" s="107">
        <f>100*((D131-C131)/C131)</f>
        <v>-77.91417465720329</v>
      </c>
      <c r="F131" s="169">
        <f>100-(100*((E131)-(MIN(E:E)))/((MAX(E:E))-(MIN(E:E))))</f>
        <v>78.486337833983356</v>
      </c>
      <c r="G131">
        <v>372524</v>
      </c>
      <c r="H131">
        <v>25826</v>
      </c>
      <c r="I131" s="48">
        <f>100*(H131/G131)</f>
        <v>6.9327076913165326</v>
      </c>
      <c r="J131" s="192">
        <f>100-I131</f>
        <v>93.067292308683463</v>
      </c>
      <c r="K131" s="19">
        <v>12.994</v>
      </c>
      <c r="L131" s="27">
        <v>24.557400000000001</v>
      </c>
      <c r="M131" s="194">
        <f>((G131-H131)*K131)/G131</f>
        <v>12.09316396259033</v>
      </c>
      <c r="N131" s="169">
        <f>100*((M131)-(MIN(M:M)))/((MAX(M:M))-(MIN(M:M)))</f>
        <v>11.634007442226721</v>
      </c>
      <c r="O131" s="188">
        <v>3260</v>
      </c>
      <c r="P131" s="60">
        <v>2525</v>
      </c>
      <c r="Q131" s="166">
        <f>(O131-P131)/O131*100</f>
        <v>22.54601226993865</v>
      </c>
      <c r="R131" s="50">
        <f>F131+J131+N131+Q131</f>
        <v>205.73364985483218</v>
      </c>
      <c r="S131" s="185">
        <v>4</v>
      </c>
      <c r="T131" s="255">
        <f>R131/S131</f>
        <v>51.433412463708045</v>
      </c>
    </row>
    <row r="132" spans="1:20">
      <c r="A132" s="219" t="s">
        <v>818</v>
      </c>
      <c r="B132" s="220" t="s">
        <v>817</v>
      </c>
      <c r="C132">
        <v>194788</v>
      </c>
      <c r="D132">
        <v>112026</v>
      </c>
      <c r="E132" s="107">
        <f>100*((D132-C132)/C132)</f>
        <v>-42.488243628970984</v>
      </c>
      <c r="F132" s="169">
        <f>100-(100*((E132)-(MIN(E:E)))/((MAX(E:E))-(MIN(E:E))))</f>
        <v>43.580902291485501</v>
      </c>
      <c r="G132">
        <v>194788</v>
      </c>
      <c r="H132">
        <v>68552</v>
      </c>
      <c r="I132" s="48">
        <f>100*(H132/G132)</f>
        <v>35.193133047210303</v>
      </c>
      <c r="J132" s="192">
        <f>100-I132</f>
        <v>64.806866952789704</v>
      </c>
      <c r="K132" s="19">
        <v>6.0792599999999997</v>
      </c>
      <c r="L132" s="27">
        <v>9.8228899999999992</v>
      </c>
      <c r="M132" s="194">
        <f>((G132-H132)*K132)/G132</f>
        <v>3.9397779399141628</v>
      </c>
      <c r="N132" s="169">
        <f>100*((M132)-(MIN(M:M)))/((MAX(M:M))-(MIN(M:M)))</f>
        <v>2.9210988942924159</v>
      </c>
      <c r="O132" s="188">
        <v>40170</v>
      </c>
      <c r="P132" s="60">
        <v>30605</v>
      </c>
      <c r="Q132" s="166">
        <f>(O132-P132)/O132*100</f>
        <v>23.811301966641775</v>
      </c>
      <c r="R132" s="50">
        <f>F132+J132+N132+Q132</f>
        <v>135.12017010520938</v>
      </c>
      <c r="S132" s="185">
        <v>4</v>
      </c>
      <c r="T132" s="255">
        <f>R132/S132</f>
        <v>33.780042526302346</v>
      </c>
    </row>
    <row r="133" spans="1:20">
      <c r="A133" s="219" t="s">
        <v>826</v>
      </c>
      <c r="B133" s="220" t="s">
        <v>825</v>
      </c>
      <c r="C133">
        <v>847344</v>
      </c>
      <c r="D133">
        <v>550603</v>
      </c>
      <c r="E133" s="107">
        <f>100*((D133-C133)/C133)</f>
        <v>-35.020133499499615</v>
      </c>
      <c r="F133" s="169">
        <f>100-(100*((E133)-(MIN(E:E)))/((MAX(E:E))-(MIN(E:E))))</f>
        <v>36.222517368848074</v>
      </c>
      <c r="G133">
        <v>847344</v>
      </c>
      <c r="H133">
        <v>382509</v>
      </c>
      <c r="I133" s="48">
        <f>100*(H133/G133)</f>
        <v>45.142114654732907</v>
      </c>
      <c r="J133" s="192">
        <f>100-I133</f>
        <v>54.857885345267093</v>
      </c>
      <c r="K133" s="19">
        <v>6.5794199999999998</v>
      </c>
      <c r="L133" s="27">
        <v>13.6341</v>
      </c>
      <c r="M133" s="194">
        <f>((G133-H133)*K133)/G133</f>
        <v>3.609330679983572</v>
      </c>
      <c r="N133" s="169">
        <f>100*((M133)-(MIN(M:M)))/((MAX(M:M))-(MIN(M:M)))</f>
        <v>2.5679748366698263</v>
      </c>
      <c r="O133" s="188">
        <v>293</v>
      </c>
      <c r="P133" s="27">
        <v>171</v>
      </c>
      <c r="Q133" s="166">
        <f>(O133-P133)/O133*100</f>
        <v>41.638225255972692</v>
      </c>
      <c r="R133" s="50">
        <f>F133+J133+N133+Q133</f>
        <v>135.28660280675768</v>
      </c>
      <c r="S133" s="185">
        <v>4</v>
      </c>
      <c r="T133" s="255">
        <f>R133/S133</f>
        <v>33.821650701689421</v>
      </c>
    </row>
    <row r="134" spans="1:20">
      <c r="A134" s="219" t="s">
        <v>938</v>
      </c>
      <c r="B134" s="220" t="s">
        <v>937</v>
      </c>
      <c r="C134">
        <v>1035230</v>
      </c>
      <c r="D134">
        <v>808447</v>
      </c>
      <c r="E134" s="107">
        <f>100*((D134-C134)/C134)</f>
        <v>-21.906532847772958</v>
      </c>
      <c r="F134" s="169">
        <f>100-(100*((E134)-(MIN(E:E)))/((MAX(E:E))-(MIN(E:E))))</f>
        <v>23.301588292513699</v>
      </c>
      <c r="G134">
        <v>1035230</v>
      </c>
      <c r="H134">
        <v>516565</v>
      </c>
      <c r="I134" s="48">
        <f>100*(H134/G134)</f>
        <v>49.898573263912368</v>
      </c>
      <c r="J134" s="192">
        <f>100-I134</f>
        <v>50.101426736087632</v>
      </c>
      <c r="K134" s="19">
        <v>10.7271</v>
      </c>
      <c r="L134" s="27">
        <v>40.871899999999997</v>
      </c>
      <c r="M134" s="194">
        <f>((G134-H134)*K134)/G134</f>
        <v>5.3744301474068559</v>
      </c>
      <c r="N134" s="169">
        <f>100*((M134)-(MIN(M:M)))/((MAX(M:M))-(MIN(M:M)))</f>
        <v>4.4542034777392159</v>
      </c>
      <c r="O134" s="188">
        <v>14462</v>
      </c>
      <c r="P134" s="60">
        <v>7933</v>
      </c>
      <c r="Q134" s="166">
        <f>(O134-P134)/O134*100</f>
        <v>45.145899598948972</v>
      </c>
      <c r="R134" s="50">
        <f>F134+J134+N134+Q134</f>
        <v>123.00311810528952</v>
      </c>
      <c r="S134" s="185">
        <v>4</v>
      </c>
      <c r="T134" s="255">
        <f>R134/S134</f>
        <v>30.750779526322379</v>
      </c>
    </row>
    <row r="135" spans="1:20">
      <c r="A135" s="219" t="s">
        <v>808</v>
      </c>
      <c r="B135" s="220" t="s">
        <v>807</v>
      </c>
      <c r="C135">
        <v>2442840</v>
      </c>
      <c r="D135">
        <v>1069028</v>
      </c>
      <c r="E135" s="107">
        <f>100*((D135-C135)/C135)</f>
        <v>-56.238312783481526</v>
      </c>
      <c r="F135" s="169">
        <f>100-(100*((E135)-(MIN(E:E)))/((MAX(E:E))-(MIN(E:E))))</f>
        <v>57.128948557232569</v>
      </c>
      <c r="G135">
        <v>2442840</v>
      </c>
      <c r="H135">
        <v>767896</v>
      </c>
      <c r="I135" s="48">
        <f>100*(H135/G135)</f>
        <v>31.434559774688474</v>
      </c>
      <c r="J135" s="192">
        <f>100-I135</f>
        <v>68.565440225311534</v>
      </c>
      <c r="K135" s="19">
        <v>12.098699999999999</v>
      </c>
      <c r="L135" s="27">
        <v>19.350999999999999</v>
      </c>
      <c r="M135" s="194">
        <f>((G135-H135)*K135)/G135</f>
        <v>8.2955269165397638</v>
      </c>
      <c r="N135" s="169">
        <f>100*((M135)-(MIN(M:M)))/((MAX(M:M))-(MIN(M:M)))</f>
        <v>7.5757592262756503</v>
      </c>
      <c r="O135" s="188">
        <v>134201</v>
      </c>
      <c r="P135" s="27">
        <v>97829</v>
      </c>
      <c r="Q135" s="166">
        <f>(O135-P135)/O135*100</f>
        <v>27.1026296376331</v>
      </c>
      <c r="R135" s="50">
        <f>F135+J135+N135+Q135</f>
        <v>160.37277764645287</v>
      </c>
      <c r="S135" s="185">
        <v>4</v>
      </c>
      <c r="T135" s="255">
        <f>R135/S135</f>
        <v>40.093194411613219</v>
      </c>
    </row>
    <row r="136" spans="1:20">
      <c r="A136" s="219" t="s">
        <v>866</v>
      </c>
      <c r="B136" s="220" t="s">
        <v>865</v>
      </c>
      <c r="C136">
        <v>52263</v>
      </c>
      <c r="D136">
        <v>51542</v>
      </c>
      <c r="E136" s="107">
        <f>100*((D136-C136)/C136)</f>
        <v>-1.3795610661462221</v>
      </c>
      <c r="F136" s="169">
        <f>100-(100*((E136)-(MIN(E:E)))/((MAX(E:E))-(MIN(E:E))))</f>
        <v>3.0762090403710971</v>
      </c>
      <c r="G136">
        <v>52263</v>
      </c>
      <c r="H136">
        <v>10167</v>
      </c>
      <c r="I136" s="48">
        <f>100*(H136/G136)</f>
        <v>19.453533092244992</v>
      </c>
      <c r="J136" s="192">
        <f>100-I136</f>
        <v>80.546466907755004</v>
      </c>
      <c r="K136" s="19">
        <v>14.220800000000001</v>
      </c>
      <c r="L136" s="27">
        <v>15.0153</v>
      </c>
      <c r="M136" s="194">
        <f>((G136-H136)*K136)/G136</f>
        <v>11.454351966018024</v>
      </c>
      <c r="N136" s="169">
        <f>100*((M136)-(MIN(M:M)))/((MAX(M:M))-(MIN(M:M)))</f>
        <v>10.951357253706524</v>
      </c>
      <c r="O136" s="188">
        <v>14907</v>
      </c>
      <c r="P136" s="60">
        <v>12249</v>
      </c>
      <c r="Q136" s="166">
        <f>(O136-P136)/O136*100</f>
        <v>17.830549406319179</v>
      </c>
      <c r="R136" s="50">
        <f>F136+J136+N136+Q136</f>
        <v>112.4045826081518</v>
      </c>
      <c r="S136" s="185">
        <v>4</v>
      </c>
      <c r="T136" s="255">
        <f>R136/S136</f>
        <v>28.10114565203795</v>
      </c>
    </row>
    <row r="137" spans="1:20">
      <c r="A137" s="219" t="s">
        <v>1050</v>
      </c>
      <c r="B137" s="220" t="s">
        <v>1049</v>
      </c>
      <c r="C137">
        <v>67196</v>
      </c>
      <c r="D137">
        <v>17211</v>
      </c>
      <c r="E137" s="107">
        <f>100*((D137-C137)/C137)</f>
        <v>-74.386868265968204</v>
      </c>
      <c r="F137" s="169">
        <f>100-(100*((E137)-(MIN(E:E)))/((MAX(E:E))-(MIN(E:E))))</f>
        <v>75.010856391314263</v>
      </c>
      <c r="G137">
        <v>67196</v>
      </c>
      <c r="H137">
        <v>5677</v>
      </c>
      <c r="I137" s="48">
        <f>100*(H137/G137)</f>
        <v>8.448419548782665</v>
      </c>
      <c r="J137" s="192">
        <f>100-I137</f>
        <v>91.551580451217333</v>
      </c>
      <c r="K137" s="19">
        <v>33.032299999999999</v>
      </c>
      <c r="L137" s="27">
        <v>33.994799999999998</v>
      </c>
      <c r="M137" s="194">
        <f>((G137-H137)*K137)/G137</f>
        <v>30.241592709387465</v>
      </c>
      <c r="N137" s="169">
        <f>100*((M137)-(MIN(M:M)))/((MAX(M:M))-(MIN(M:M)))</f>
        <v>31.027864119657067</v>
      </c>
      <c r="O137" s="188">
        <v>244431</v>
      </c>
      <c r="P137" s="27">
        <v>184753</v>
      </c>
      <c r="Q137" s="166">
        <f>(O137-P137)/O137*100</f>
        <v>24.41507010158286</v>
      </c>
      <c r="R137" s="50">
        <f>F137+J137+N137+Q137</f>
        <v>222.00537106377155</v>
      </c>
      <c r="S137" s="185">
        <v>4</v>
      </c>
      <c r="T137" s="255">
        <f>R137/S137</f>
        <v>55.501342765942887</v>
      </c>
    </row>
    <row r="138" spans="1:20">
      <c r="A138" s="219" t="s">
        <v>894</v>
      </c>
      <c r="B138" s="220" t="s">
        <v>893</v>
      </c>
      <c r="C138">
        <v>1537130</v>
      </c>
      <c r="D138">
        <v>1035442</v>
      </c>
      <c r="E138" s="107">
        <f>100*((D138-C138)/C138)</f>
        <v>-32.63796816144373</v>
      </c>
      <c r="F138" s="169">
        <f>100-(100*((E138)-(MIN(E:E)))/((MAX(E:E))-(MIN(E:E))))</f>
        <v>33.875351994624978</v>
      </c>
      <c r="G138">
        <v>1537130</v>
      </c>
      <c r="H138">
        <v>689987</v>
      </c>
      <c r="I138" s="48">
        <f>100*(H138/G138)</f>
        <v>44.888005568819814</v>
      </c>
      <c r="J138" s="192">
        <f>100-I138</f>
        <v>55.111994431180186</v>
      </c>
      <c r="K138" s="19">
        <v>13.8003</v>
      </c>
      <c r="L138" s="27">
        <v>32.131900000000002</v>
      </c>
      <c r="M138" s="194">
        <f>((G138-H138)*K138)/G138</f>
        <v>7.6056205674861594</v>
      </c>
      <c r="N138" s="169">
        <f>100*((M138)-(MIN(M:M)))/((MAX(M:M))-(MIN(M:M)))</f>
        <v>6.8385083578358046</v>
      </c>
      <c r="O138" s="188">
        <v>198111</v>
      </c>
      <c r="P138" s="60">
        <v>150822</v>
      </c>
      <c r="Q138" s="166">
        <f>(O138-P138)/O138*100</f>
        <v>23.869951693747446</v>
      </c>
      <c r="R138" s="50">
        <f>F138+J138+N138+Q138</f>
        <v>119.6958064773884</v>
      </c>
      <c r="S138" s="185">
        <v>4</v>
      </c>
      <c r="T138" s="255">
        <f>R138/S138</f>
        <v>29.9239516193471</v>
      </c>
    </row>
    <row r="139" spans="1:20">
      <c r="A139" s="219" t="s">
        <v>868</v>
      </c>
      <c r="B139" s="220" t="s">
        <v>867</v>
      </c>
      <c r="C139">
        <v>44217</v>
      </c>
      <c r="D139">
        <v>29575</v>
      </c>
      <c r="E139" s="107">
        <f>100*((D139-C139)/C139)</f>
        <v>-33.113960693850778</v>
      </c>
      <c r="F139" s="169">
        <f>100-(100*((E139)-(MIN(E:E)))/((MAX(E:E))-(MIN(E:E))))</f>
        <v>34.344351006828873</v>
      </c>
      <c r="G139">
        <v>44217</v>
      </c>
      <c r="H139">
        <v>15945</v>
      </c>
      <c r="I139" s="48">
        <f>100*(H139/G139)</f>
        <v>36.060791098446302</v>
      </c>
      <c r="J139" s="192">
        <f>100-I139</f>
        <v>63.939208901553698</v>
      </c>
      <c r="K139" s="19">
        <v>49.432699999999997</v>
      </c>
      <c r="L139" s="27">
        <v>81.225099999999998</v>
      </c>
      <c r="M139" s="194">
        <f>((G139-H139)*K139)/G139</f>
        <v>31.606877318678336</v>
      </c>
      <c r="N139" s="169">
        <f>100*((M139)-(MIN(M:M)))/((MAX(M:M))-(MIN(M:M)))</f>
        <v>32.486840784023208</v>
      </c>
      <c r="O139" s="188">
        <v>21252</v>
      </c>
      <c r="P139" s="60">
        <v>18079</v>
      </c>
      <c r="Q139" s="166">
        <f>(O139-P139)/O139*100</f>
        <v>14.930359495576887</v>
      </c>
      <c r="R139" s="50">
        <f>F139+J139+N139+Q139</f>
        <v>145.70076018798267</v>
      </c>
      <c r="S139" s="185">
        <v>4</v>
      </c>
      <c r="T139" s="255">
        <f>R139/S139</f>
        <v>36.425190046995667</v>
      </c>
    </row>
    <row r="140" spans="1:20">
      <c r="A140" s="219" t="s">
        <v>1058</v>
      </c>
      <c r="B140" s="220" t="s">
        <v>1057</v>
      </c>
      <c r="C140">
        <v>1498970</v>
      </c>
      <c r="D140">
        <v>1030104</v>
      </c>
      <c r="E140" s="107">
        <f>100*((D140-C140)/C140)</f>
        <v>-31.279211725384766</v>
      </c>
      <c r="F140" s="169">
        <f>100-(100*((E140)-(MIN(E:E)))/((MAX(E:E))-(MIN(E:E))))</f>
        <v>32.536559087276601</v>
      </c>
      <c r="G140">
        <v>1498970</v>
      </c>
      <c r="H140">
        <v>705746</v>
      </c>
      <c r="I140" s="48">
        <f>100*(H140/G140)</f>
        <v>47.082063016604735</v>
      </c>
      <c r="J140" s="192">
        <f>100-I140</f>
        <v>52.917936983395265</v>
      </c>
      <c r="K140" s="19">
        <v>2.5154399999999999</v>
      </c>
      <c r="L140" s="27">
        <v>3.9348399999999999</v>
      </c>
      <c r="M140" s="194">
        <f>((G140-H140)*K140)/G140</f>
        <v>1.3311189540551178</v>
      </c>
      <c r="N140" s="169">
        <f>100*((M140)-(MIN(M:M)))/((MAX(M:M))-(MIN(M:M)))</f>
        <v>0.13342183431720059</v>
      </c>
      <c r="O140" s="188">
        <v>110278</v>
      </c>
      <c r="P140" s="60">
        <v>80027</v>
      </c>
      <c r="Q140" s="166">
        <f>(O140-P140)/O140*100</f>
        <v>27.431582001849868</v>
      </c>
      <c r="R140" s="50">
        <f>F140+J140+N140+Q140</f>
        <v>113.01949990683894</v>
      </c>
      <c r="S140" s="185">
        <v>4</v>
      </c>
      <c r="T140" s="255">
        <f>R140/S140</f>
        <v>28.254874976709736</v>
      </c>
    </row>
    <row r="141" spans="1:20">
      <c r="A141" s="219" t="s">
        <v>814</v>
      </c>
      <c r="B141" s="220" t="s">
        <v>813</v>
      </c>
      <c r="C141">
        <v>3657437</v>
      </c>
      <c r="D141">
        <v>2135689</v>
      </c>
      <c r="E141" s="107">
        <f>100*((D141-C141)/C141)</f>
        <v>-41.606950440978203</v>
      </c>
      <c r="F141" s="169">
        <f>100-(100*((E141)-(MIN(E:E)))/((MAX(E:E))-(MIN(E:E))))</f>
        <v>42.712557503510588</v>
      </c>
      <c r="G141">
        <v>3657437</v>
      </c>
      <c r="H141">
        <v>1744212</v>
      </c>
      <c r="I141" s="48">
        <f>100*(H141/G141)</f>
        <v>47.689461226536508</v>
      </c>
      <c r="J141" s="192">
        <f>100-I141</f>
        <v>52.310538773463492</v>
      </c>
      <c r="K141" s="19">
        <v>6.25047</v>
      </c>
      <c r="L141" s="27">
        <v>13.093999999999999</v>
      </c>
      <c r="M141" s="194">
        <f>((G141-H141)*K141)/G141</f>
        <v>3.2696545328737034</v>
      </c>
      <c r="N141" s="169">
        <f>100*((M141)-(MIN(M:M)))/((MAX(M:M))-(MIN(M:M)))</f>
        <v>2.2049885635494531</v>
      </c>
      <c r="O141" s="188">
        <v>252835</v>
      </c>
      <c r="P141" s="27">
        <v>190261</v>
      </c>
      <c r="Q141" s="166">
        <f>(O141-P141)/O141*100</f>
        <v>24.748946941681332</v>
      </c>
      <c r="R141" s="50">
        <f>F141+J141+N141+Q141</f>
        <v>121.97703178220488</v>
      </c>
      <c r="S141" s="185">
        <v>4</v>
      </c>
      <c r="T141" s="255">
        <f>R141/S141</f>
        <v>30.494257945551219</v>
      </c>
    </row>
    <row r="142" spans="1:20">
      <c r="A142" s="219" t="s">
        <v>1002</v>
      </c>
      <c r="B142" s="220" t="s">
        <v>1001</v>
      </c>
      <c r="C142">
        <v>2427530</v>
      </c>
      <c r="D142">
        <v>964213</v>
      </c>
      <c r="E142" s="107">
        <f>100*((D142-C142)/C142)</f>
        <v>-60.280078927963821</v>
      </c>
      <c r="F142" s="169">
        <f>100-(100*((E142)-(MIN(E:E)))/((MAX(E:E))-(MIN(E:E))))</f>
        <v>61.111331053309954</v>
      </c>
      <c r="G142">
        <v>2427530</v>
      </c>
      <c r="H142">
        <v>824800</v>
      </c>
      <c r="I142" s="48">
        <f>100*(H142/G142)</f>
        <v>33.976923045235282</v>
      </c>
      <c r="J142" s="192">
        <f>100-I142</f>
        <v>66.023076954764718</v>
      </c>
      <c r="K142" s="19">
        <v>6.4485200000000003</v>
      </c>
      <c r="L142" s="27">
        <v>11.842000000000001</v>
      </c>
      <c r="M142" s="194">
        <f>((G142-H142)*K142)/G142</f>
        <v>4.2575113220433938</v>
      </c>
      <c r="N142" s="169">
        <f>100*((M142)-(MIN(M:M)))/((MAX(M:M))-(MIN(M:M)))</f>
        <v>3.260636589848402</v>
      </c>
      <c r="O142" s="188">
        <v>252835</v>
      </c>
      <c r="P142" s="27">
        <v>190261</v>
      </c>
      <c r="Q142" s="166">
        <f>(O142-P142)/O142*100</f>
        <v>24.748946941681332</v>
      </c>
      <c r="R142" s="50">
        <f>F142+J142+N142+Q142</f>
        <v>155.1439915396044</v>
      </c>
      <c r="S142" s="185">
        <v>4</v>
      </c>
      <c r="T142" s="255">
        <f>R142/S142</f>
        <v>38.7859978849011</v>
      </c>
    </row>
    <row r="143" spans="1:20">
      <c r="A143" s="219" t="s">
        <v>988</v>
      </c>
      <c r="B143" s="220" t="s">
        <v>987</v>
      </c>
      <c r="C143">
        <v>20300</v>
      </c>
      <c r="D143">
        <v>773</v>
      </c>
      <c r="E143" s="107">
        <f>100*((D143-C143)/C143)</f>
        <v>-96.192118226600982</v>
      </c>
      <c r="F143" s="169">
        <f>100-(100*((E143)-(MIN(E:E)))/((MAX(E:E))-(MIN(E:E))))</f>
        <v>96.495732720530668</v>
      </c>
      <c r="G143" s="60">
        <v>20300</v>
      </c>
      <c r="H143" s="60">
        <v>0</v>
      </c>
      <c r="I143" s="48">
        <f>100*(H143/G143)</f>
        <v>0</v>
      </c>
      <c r="J143" s="192">
        <f>100-I143</f>
        <v>100</v>
      </c>
      <c r="K143" s="193">
        <v>94.784499999999994</v>
      </c>
      <c r="L143" s="194">
        <v>36.776299999999999</v>
      </c>
      <c r="M143" s="194">
        <f>((G143-H143)*K143)/G143</f>
        <v>94.784499999999994</v>
      </c>
      <c r="N143" s="169">
        <f>100*((M143)-(MIN(M:M)))/((MAX(M:M))-(MIN(M:M)))</f>
        <v>100</v>
      </c>
      <c r="O143" s="188">
        <v>4318</v>
      </c>
      <c r="P143" s="60">
        <v>3594</v>
      </c>
      <c r="Q143" s="166">
        <f>(O143-P143)/O143*100</f>
        <v>16.767021769337656</v>
      </c>
      <c r="R143" s="50">
        <f>F143+J143+N143+Q143</f>
        <v>313.26275448986831</v>
      </c>
      <c r="S143" s="185">
        <v>4</v>
      </c>
      <c r="T143" s="255">
        <f>R143/S143</f>
        <v>78.315688622467079</v>
      </c>
    </row>
    <row r="144" spans="1:20" ht="13.5" thickBot="1">
      <c r="A144" s="222" t="s">
        <v>976</v>
      </c>
      <c r="B144" s="223" t="s">
        <v>975</v>
      </c>
      <c r="C144" s="22">
        <v>119980</v>
      </c>
      <c r="D144" s="38">
        <v>13981</v>
      </c>
      <c r="E144" s="108">
        <f>100*((D144-C144)/C144)</f>
        <v>-88.347224537422903</v>
      </c>
      <c r="F144" s="181">
        <f>100-(100*((E144)-(MIN(E:E)))/((MAX(E:E))-(MIN(E:E))))</f>
        <v>88.766100130574785</v>
      </c>
      <c r="G144" s="38">
        <v>119980</v>
      </c>
      <c r="H144" s="38">
        <v>10644</v>
      </c>
      <c r="I144" s="49">
        <f>100*(H144/G144)</f>
        <v>8.8714785797632931</v>
      </c>
      <c r="J144" s="241">
        <f>100-I144</f>
        <v>91.128521420236709</v>
      </c>
      <c r="K144" s="22">
        <v>20.1297</v>
      </c>
      <c r="L144" s="38">
        <v>29.3489</v>
      </c>
      <c r="M144" s="182">
        <f>((G144-H144)*K144)/G144</f>
        <v>18.343897976329387</v>
      </c>
      <c r="N144" s="181">
        <f>100*((M144)-(MIN(M:M)))/((MAX(M:M))-(MIN(M:M)))</f>
        <v>18.313695324991137</v>
      </c>
      <c r="O144" s="191">
        <v>16638</v>
      </c>
      <c r="P144" s="38">
        <v>9525</v>
      </c>
      <c r="Q144" s="184">
        <f>(O144-P144)/O144*100</f>
        <v>42.751532636134151</v>
      </c>
      <c r="R144" s="51">
        <f>F144+J144+N144+Q144</f>
        <v>240.9598495119368</v>
      </c>
      <c r="S144" s="186">
        <v>4</v>
      </c>
      <c r="T144" s="256">
        <f>R144/S144</f>
        <v>60.239962377984199</v>
      </c>
    </row>
  </sheetData>
  <sortState ref="A12:T142">
    <sortCondition ref="A12:A142"/>
  </sortState>
  <mergeCells count="1">
    <mergeCell ref="F2:H2"/>
  </mergeCells>
  <conditionalFormatting sqref="T14:T144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orientation="portrait" verticalDpi="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138"/>
  <sheetViews>
    <sheetView zoomScaleNormal="100" workbookViewId="0">
      <pane ySplit="7" topLeftCell="A8" activePane="bottomLeft" state="frozen"/>
      <selection activeCell="A101" sqref="A101"/>
      <selection pane="bottomLeft"/>
    </sheetView>
  </sheetViews>
  <sheetFormatPr defaultRowHeight="12.75"/>
  <cols>
    <col min="1" max="1" width="33.85546875" customWidth="1"/>
    <col min="2" max="2" width="22.140625" bestFit="1" customWidth="1"/>
    <col min="3" max="3" width="18.42578125" style="3" bestFit="1" customWidth="1"/>
    <col min="4" max="4" width="24" style="3" bestFit="1" customWidth="1"/>
    <col min="5" max="5" width="18.140625" style="2" bestFit="1" customWidth="1"/>
  </cols>
  <sheetData>
    <row r="1" spans="1:9" ht="18.75" thickBot="1">
      <c r="A1" s="117" t="s">
        <v>1077</v>
      </c>
    </row>
    <row r="2" spans="1:9" ht="13.5" thickBot="1">
      <c r="F2" s="259" t="s">
        <v>153</v>
      </c>
      <c r="G2" s="260"/>
      <c r="H2" s="260"/>
      <c r="I2" s="261"/>
    </row>
    <row r="3" spans="1:9" ht="16.5" thickBot="1">
      <c r="A3" s="119" t="s">
        <v>1070</v>
      </c>
      <c r="B3" s="120" t="s">
        <v>1078</v>
      </c>
      <c r="F3" s="155"/>
      <c r="G3" s="134" t="s">
        <v>150</v>
      </c>
      <c r="H3" s="38"/>
      <c r="I3" s="132"/>
    </row>
    <row r="5" spans="1:9" ht="15.75">
      <c r="B5" s="124" t="s">
        <v>1172</v>
      </c>
    </row>
    <row r="6" spans="1:9" ht="13.5" thickBot="1"/>
    <row r="7" spans="1:9" s="5" customFormat="1" ht="13.5" thickBot="1">
      <c r="A7" s="89" t="s">
        <v>1067</v>
      </c>
      <c r="B7" s="90" t="s">
        <v>1068</v>
      </c>
      <c r="C7" s="313" t="s">
        <v>1281</v>
      </c>
      <c r="D7" s="314" t="s">
        <v>1279</v>
      </c>
      <c r="E7" s="331" t="s">
        <v>1280</v>
      </c>
    </row>
    <row r="8" spans="1:9">
      <c r="A8" s="219" t="s">
        <v>828</v>
      </c>
      <c r="B8" s="220" t="s">
        <v>827</v>
      </c>
      <c r="C8" s="11">
        <v>333963399.54262799</v>
      </c>
      <c r="D8" s="12">
        <v>167230.60074299999</v>
      </c>
      <c r="E8" s="206">
        <f>(D8/C8)*100</f>
        <v>5.007452941610574E-2</v>
      </c>
    </row>
    <row r="9" spans="1:9">
      <c r="A9" s="219" t="s">
        <v>906</v>
      </c>
      <c r="B9" s="220" t="s">
        <v>905</v>
      </c>
      <c r="C9" s="11">
        <v>356543.55432900001</v>
      </c>
      <c r="D9" s="12">
        <v>356543.55432900001</v>
      </c>
      <c r="E9" s="206">
        <f>(D9/C9)*100</f>
        <v>100</v>
      </c>
    </row>
    <row r="10" spans="1:9">
      <c r="A10" s="219" t="s">
        <v>902</v>
      </c>
      <c r="B10" s="220" t="s">
        <v>901</v>
      </c>
      <c r="C10" s="11">
        <v>42668958.223564997</v>
      </c>
      <c r="D10" s="12">
        <v>1950914.8371520001</v>
      </c>
      <c r="E10" s="206">
        <f>(D10/C10)*100</f>
        <v>4.5722110835941594</v>
      </c>
    </row>
    <row r="11" spans="1:9">
      <c r="A11" s="219" t="s">
        <v>872</v>
      </c>
      <c r="B11" s="220" t="s">
        <v>871</v>
      </c>
      <c r="C11" s="11">
        <v>12798912.917112</v>
      </c>
      <c r="D11" s="12">
        <v>2518433.1665909998</v>
      </c>
      <c r="E11" s="206">
        <f>(D11/C11)*100</f>
        <v>19.676930243223108</v>
      </c>
    </row>
    <row r="12" spans="1:9">
      <c r="A12" s="219" t="s">
        <v>856</v>
      </c>
      <c r="B12" s="220" t="s">
        <v>855</v>
      </c>
      <c r="C12" s="11">
        <v>429049070.710783</v>
      </c>
      <c r="D12" s="12">
        <v>21832355.557103001</v>
      </c>
      <c r="E12" s="206">
        <f>(D12/C12)*100</f>
        <v>5.0885451216417943</v>
      </c>
    </row>
    <row r="13" spans="1:9">
      <c r="A13" s="219" t="s">
        <v>842</v>
      </c>
      <c r="B13" s="220" t="s">
        <v>841</v>
      </c>
      <c r="C13" s="11">
        <v>98625153.304792002</v>
      </c>
      <c r="D13" s="12">
        <v>5870941.8133239998</v>
      </c>
      <c r="E13" s="206">
        <f>(D13/C13)*100</f>
        <v>5.9527834599966525</v>
      </c>
    </row>
    <row r="14" spans="1:9">
      <c r="A14" s="219" t="s">
        <v>1014</v>
      </c>
      <c r="B14" s="220" t="s">
        <v>1013</v>
      </c>
      <c r="C14" s="11">
        <v>75816558.604405999</v>
      </c>
      <c r="D14" s="12">
        <v>6428601.3471219996</v>
      </c>
      <c r="E14" s="206">
        <f>(D14/C14)*100</f>
        <v>8.4791521343840159</v>
      </c>
    </row>
    <row r="15" spans="1:9">
      <c r="A15" s="219" t="s">
        <v>964</v>
      </c>
      <c r="B15" s="220" t="s">
        <v>963</v>
      </c>
      <c r="C15" s="11">
        <v>324505275.11687201</v>
      </c>
      <c r="D15" s="12">
        <v>22127252.859342001</v>
      </c>
      <c r="E15" s="206">
        <f>(D15/C15)*100</f>
        <v>6.8187652269667334</v>
      </c>
    </row>
    <row r="16" spans="1:9">
      <c r="A16" s="219" t="s">
        <v>1000</v>
      </c>
      <c r="B16" s="220" t="s">
        <v>999</v>
      </c>
      <c r="C16" s="11">
        <v>250222626.62536699</v>
      </c>
      <c r="D16" s="12">
        <v>22124655.378125999</v>
      </c>
      <c r="E16" s="206">
        <f>(D16/C16)*100</f>
        <v>8.8419883031805124</v>
      </c>
    </row>
    <row r="17" spans="1:5">
      <c r="A17" s="219" t="s">
        <v>1016</v>
      </c>
      <c r="B17" s="220" t="s">
        <v>1015</v>
      </c>
      <c r="C17" s="11">
        <v>228614488.67904499</v>
      </c>
      <c r="D17" s="12">
        <v>15168209.283187</v>
      </c>
      <c r="E17" s="206">
        <f>(D17/C17)*100</f>
        <v>6.6348416370415855</v>
      </c>
    </row>
    <row r="18" spans="1:5">
      <c r="A18" s="219" t="s">
        <v>932</v>
      </c>
      <c r="B18" s="220" t="s">
        <v>931</v>
      </c>
      <c r="C18" s="11">
        <v>209399591.143244</v>
      </c>
      <c r="D18" s="12">
        <v>4970910.6327569997</v>
      </c>
      <c r="E18" s="206">
        <f>(D18/C18)*100</f>
        <v>2.373887458718364</v>
      </c>
    </row>
    <row r="19" spans="1:5">
      <c r="A19" s="219" t="s">
        <v>1062</v>
      </c>
      <c r="B19" s="220" t="s">
        <v>1061</v>
      </c>
      <c r="C19" s="11">
        <v>25382681.182089001</v>
      </c>
      <c r="D19" s="12">
        <v>13599352.328402</v>
      </c>
      <c r="E19" s="206">
        <f>(D19/C19)*100</f>
        <v>53.577288509608778</v>
      </c>
    </row>
    <row r="20" spans="1:5">
      <c r="A20" s="219" t="s">
        <v>942</v>
      </c>
      <c r="B20" s="220" t="s">
        <v>941</v>
      </c>
      <c r="C20" s="11">
        <v>93358328.455578998</v>
      </c>
      <c r="D20" s="12">
        <v>1142740.653227</v>
      </c>
      <c r="E20" s="206">
        <f>(D20/C20)*100</f>
        <v>1.2240371824681175</v>
      </c>
    </row>
    <row r="21" spans="1:5">
      <c r="A21" s="219" t="s">
        <v>946</v>
      </c>
      <c r="B21" s="220" t="s">
        <v>945</v>
      </c>
      <c r="C21" s="11">
        <v>11523975.435365001</v>
      </c>
      <c r="D21" s="12">
        <v>2756164.669096</v>
      </c>
      <c r="E21" s="206">
        <f>(D21/C21)*100</f>
        <v>23.916787089269803</v>
      </c>
    </row>
    <row r="22" spans="1:5">
      <c r="A22" s="219" t="s">
        <v>884</v>
      </c>
      <c r="B22" s="220" t="s">
        <v>883</v>
      </c>
      <c r="C22" s="11">
        <v>277301460.31671202</v>
      </c>
      <c r="D22" s="12">
        <v>22127252.859342001</v>
      </c>
      <c r="E22" s="206">
        <f>(D22/C22)*100</f>
        <v>7.9794938093978978</v>
      </c>
    </row>
    <row r="23" spans="1:5">
      <c r="A23" s="219" t="s">
        <v>978</v>
      </c>
      <c r="B23" s="221" t="s">
        <v>977</v>
      </c>
      <c r="C23" s="13">
        <v>36722868.253343999</v>
      </c>
      <c r="D23" s="25">
        <v>728184.80351500004</v>
      </c>
      <c r="E23" s="206">
        <f>(D23/C23)*100</f>
        <v>1.9829191949043665</v>
      </c>
    </row>
    <row r="24" spans="1:5">
      <c r="A24" s="219" t="s">
        <v>950</v>
      </c>
      <c r="B24" s="220" t="s">
        <v>949</v>
      </c>
      <c r="C24" s="11">
        <v>158273097.28148299</v>
      </c>
      <c r="D24" s="12">
        <v>22116966.723154001</v>
      </c>
      <c r="E24" s="206">
        <f>(D24/C24)*100</f>
        <v>13.973926777852697</v>
      </c>
    </row>
    <row r="25" spans="1:5">
      <c r="A25" s="219" t="s">
        <v>1060</v>
      </c>
      <c r="B25" s="220" t="s">
        <v>1059</v>
      </c>
      <c r="C25" s="11">
        <v>152170541.44892299</v>
      </c>
      <c r="D25" s="12">
        <v>10768425.064114001</v>
      </c>
      <c r="E25" s="206">
        <f>(D25/C25)*100</f>
        <v>7.0765504029756583</v>
      </c>
    </row>
    <row r="26" spans="1:5">
      <c r="A26" s="219" t="s">
        <v>1024</v>
      </c>
      <c r="B26" s="220" t="s">
        <v>1023</v>
      </c>
      <c r="C26" s="11">
        <v>50657920.722047001</v>
      </c>
      <c r="D26" s="12">
        <v>16139973.614023</v>
      </c>
      <c r="E26" s="206">
        <f>(D26/C26)*100</f>
        <v>31.860710791074116</v>
      </c>
    </row>
    <row r="27" spans="1:5">
      <c r="A27" s="219" t="s">
        <v>974</v>
      </c>
      <c r="B27" s="220" t="s">
        <v>973</v>
      </c>
      <c r="C27" s="11">
        <v>141915753.76470599</v>
      </c>
      <c r="D27" s="12">
        <v>12189324.26049</v>
      </c>
      <c r="E27" s="206">
        <f>(D27/C27)*100</f>
        <v>8.5891269553482434</v>
      </c>
    </row>
    <row r="28" spans="1:5">
      <c r="A28" s="219" t="s">
        <v>948</v>
      </c>
      <c r="B28" s="221" t="s">
        <v>947</v>
      </c>
      <c r="C28" s="11">
        <v>687335629.787148</v>
      </c>
      <c r="D28" s="12">
        <v>308372.43360300001</v>
      </c>
      <c r="E28" s="206">
        <f>(D28/C28)*100</f>
        <v>4.4864898637437992E-2</v>
      </c>
    </row>
    <row r="29" spans="1:5">
      <c r="A29" s="219" t="s">
        <v>908</v>
      </c>
      <c r="B29" s="220" t="s">
        <v>907</v>
      </c>
      <c r="C29" s="11">
        <v>42046477.251907997</v>
      </c>
      <c r="D29" s="12">
        <v>84495.511570000002</v>
      </c>
      <c r="E29" s="206">
        <f>(D29/C29)*100</f>
        <v>0.20095740973440465</v>
      </c>
    </row>
    <row r="30" spans="1:5">
      <c r="A30" s="219" t="s">
        <v>1040</v>
      </c>
      <c r="B30" s="221" t="s">
        <v>1039</v>
      </c>
      <c r="C30" s="11">
        <v>20297.888231000001</v>
      </c>
      <c r="D30" s="12">
        <v>20297.888231000001</v>
      </c>
      <c r="E30" s="206">
        <f>(D30/C30)*100</f>
        <v>100</v>
      </c>
    </row>
    <row r="31" spans="1:5">
      <c r="A31" s="219" t="s">
        <v>934</v>
      </c>
      <c r="B31" s="220" t="s">
        <v>933</v>
      </c>
      <c r="C31" s="11">
        <v>273888754.88533098</v>
      </c>
      <c r="D31" s="12">
        <v>22127252.859342001</v>
      </c>
      <c r="E31" s="206">
        <f>(D31/C31)*100</f>
        <v>8.0789198039934202</v>
      </c>
    </row>
    <row r="32" spans="1:5">
      <c r="A32" s="219" t="s">
        <v>928</v>
      </c>
      <c r="B32" s="220" t="s">
        <v>927</v>
      </c>
      <c r="C32" s="11">
        <v>189624328.596885</v>
      </c>
      <c r="D32" s="12">
        <v>22127252.859342001</v>
      </c>
      <c r="E32" s="206">
        <f>(D32/C32)*100</f>
        <v>11.668994702879857</v>
      </c>
    </row>
    <row r="33" spans="1:5">
      <c r="A33" s="219" t="s">
        <v>1042</v>
      </c>
      <c r="B33" s="220" t="s">
        <v>1041</v>
      </c>
      <c r="C33" s="11">
        <v>65954929.625710003</v>
      </c>
      <c r="D33" s="12">
        <v>93957.121572999997</v>
      </c>
      <c r="E33" s="206">
        <f>(D33/C33)*100</f>
        <v>0.14245655647909966</v>
      </c>
    </row>
    <row r="34" spans="1:5">
      <c r="A34" s="219" t="s">
        <v>834</v>
      </c>
      <c r="B34" s="220" t="s">
        <v>833</v>
      </c>
      <c r="C34" s="11">
        <v>251311002.27429599</v>
      </c>
      <c r="D34" s="12">
        <v>22127252.859342001</v>
      </c>
      <c r="E34" s="206">
        <f>(D34/C34)*100</f>
        <v>8.8047290644247163</v>
      </c>
    </row>
    <row r="35" spans="1:5">
      <c r="A35" s="219" t="s">
        <v>952</v>
      </c>
      <c r="B35" s="220" t="s">
        <v>951</v>
      </c>
      <c r="C35" s="11">
        <v>193851129.198266</v>
      </c>
      <c r="D35" s="12">
        <v>22127252.859342001</v>
      </c>
      <c r="E35" s="206">
        <f>(D35/C35)*100</f>
        <v>11.414559693748707</v>
      </c>
    </row>
    <row r="36" spans="1:5">
      <c r="A36" s="219" t="s">
        <v>992</v>
      </c>
      <c r="B36" s="220" t="s">
        <v>991</v>
      </c>
      <c r="C36" s="11">
        <v>58995008.079999998</v>
      </c>
      <c r="D36" s="12">
        <v>3060974.4977850001</v>
      </c>
      <c r="E36" s="206">
        <f>(D36/C36)*100</f>
        <v>5.188531364609994</v>
      </c>
    </row>
    <row r="37" spans="1:5">
      <c r="A37" s="219" t="s">
        <v>940</v>
      </c>
      <c r="B37" s="220" t="s">
        <v>939</v>
      </c>
      <c r="C37" s="11">
        <v>3052763.5404230002</v>
      </c>
      <c r="D37" s="12">
        <v>12000</v>
      </c>
      <c r="E37" s="206">
        <f>(D37/C37)*100</f>
        <v>0.39308645563610356</v>
      </c>
    </row>
    <row r="38" spans="1:5">
      <c r="A38" s="219" t="s">
        <v>990</v>
      </c>
      <c r="B38" s="220" t="s">
        <v>989</v>
      </c>
      <c r="C38" s="11">
        <v>203480637.93793401</v>
      </c>
      <c r="D38" s="12">
        <v>22127252.859342001</v>
      </c>
      <c r="E38" s="206">
        <f>(D38/C38)*100</f>
        <v>10.874377573993694</v>
      </c>
    </row>
    <row r="39" spans="1:5">
      <c r="A39" s="219" t="s">
        <v>980</v>
      </c>
      <c r="B39" s="220" t="s">
        <v>979</v>
      </c>
      <c r="C39" s="11">
        <v>43518353.716231003</v>
      </c>
      <c r="D39" s="12">
        <v>8955764.1152459998</v>
      </c>
      <c r="E39" s="206">
        <f>(D39/C39)*100</f>
        <v>20.579280580427326</v>
      </c>
    </row>
    <row r="40" spans="1:5">
      <c r="A40" s="219" t="s">
        <v>812</v>
      </c>
      <c r="B40" s="220" t="s">
        <v>811</v>
      </c>
      <c r="C40" s="11">
        <v>76581018.440521002</v>
      </c>
      <c r="D40" s="12">
        <v>21158118.129604999</v>
      </c>
      <c r="E40" s="206">
        <f>(D40/C40)*100</f>
        <v>27.628410486650946</v>
      </c>
    </row>
    <row r="41" spans="1:5">
      <c r="A41" s="219" t="s">
        <v>806</v>
      </c>
      <c r="B41" s="220" t="s">
        <v>805</v>
      </c>
      <c r="C41" s="11">
        <v>89002615.520659</v>
      </c>
      <c r="D41" s="12">
        <v>13365054.958865</v>
      </c>
      <c r="E41" s="206">
        <f>(D41/C41)*100</f>
        <v>15.016474381882347</v>
      </c>
    </row>
    <row r="42" spans="1:5">
      <c r="A42" s="219" t="s">
        <v>1018</v>
      </c>
      <c r="B42" s="220" t="s">
        <v>1017</v>
      </c>
      <c r="C42" s="11">
        <v>162122108.50882399</v>
      </c>
      <c r="D42" s="12">
        <v>6249963.5899419999</v>
      </c>
      <c r="E42" s="206">
        <f>(D42/C42)*100</f>
        <v>3.855096413085342</v>
      </c>
    </row>
    <row r="43" spans="1:5">
      <c r="A43" s="219" t="s">
        <v>914</v>
      </c>
      <c r="B43" s="220" t="s">
        <v>913</v>
      </c>
      <c r="C43" s="11">
        <v>208160479.64160901</v>
      </c>
      <c r="D43" s="12">
        <v>11188173.762542</v>
      </c>
      <c r="E43" s="206">
        <f>(D43/C43)*100</f>
        <v>5.3747828510986997</v>
      </c>
    </row>
    <row r="44" spans="1:5">
      <c r="A44" s="219" t="s">
        <v>898</v>
      </c>
      <c r="B44" s="220" t="s">
        <v>897</v>
      </c>
      <c r="C44" s="11">
        <v>224342702.02532801</v>
      </c>
      <c r="D44" s="12">
        <v>21785833.024427999</v>
      </c>
      <c r="E44" s="206">
        <f>(D44/C44)*100</f>
        <v>9.7109613228998217</v>
      </c>
    </row>
    <row r="45" spans="1:5">
      <c r="A45" s="219" t="s">
        <v>1066</v>
      </c>
      <c r="B45" s="220" t="s">
        <v>1065</v>
      </c>
      <c r="C45" s="11">
        <v>5229677.2471749997</v>
      </c>
      <c r="D45" s="12">
        <v>1538689.8688119999</v>
      </c>
      <c r="E45" s="206">
        <f>(D45/C45)*100</f>
        <v>29.422272084633505</v>
      </c>
    </row>
    <row r="46" spans="1:5">
      <c r="A46" s="219" t="s">
        <v>904</v>
      </c>
      <c r="B46" s="220" t="s">
        <v>903</v>
      </c>
      <c r="C46" s="11">
        <v>195439066.31187201</v>
      </c>
      <c r="D46" s="12">
        <v>22127252.859342001</v>
      </c>
      <c r="E46" s="206">
        <f>(D46/C46)*100</f>
        <v>11.321816705792292</v>
      </c>
    </row>
    <row r="47" spans="1:5">
      <c r="A47" s="219" t="s">
        <v>1004</v>
      </c>
      <c r="B47" s="220" t="s">
        <v>1003</v>
      </c>
      <c r="C47" s="11">
        <v>2940368.233157</v>
      </c>
      <c r="D47" s="12">
        <v>374703.23692200001</v>
      </c>
      <c r="E47" s="206">
        <f>(D47/C47)*100</f>
        <v>12.743411954212636</v>
      </c>
    </row>
    <row r="48" spans="1:5">
      <c r="A48" s="219" t="s">
        <v>916</v>
      </c>
      <c r="B48" s="220" t="s">
        <v>915</v>
      </c>
      <c r="C48" s="11">
        <v>400000000</v>
      </c>
      <c r="D48" s="12">
        <v>22127252.859342001</v>
      </c>
      <c r="E48" s="206">
        <f>(D48/C48)*100</f>
        <v>5.5318132148355001</v>
      </c>
    </row>
    <row r="49" spans="1:5">
      <c r="A49" s="219" t="s">
        <v>882</v>
      </c>
      <c r="B49" s="220" t="s">
        <v>881</v>
      </c>
      <c r="C49" s="11">
        <v>191686710.30666399</v>
      </c>
      <c r="D49" s="12">
        <v>21299469.178013999</v>
      </c>
      <c r="E49" s="206">
        <f>(D49/C49)*100</f>
        <v>11.111604525915599</v>
      </c>
    </row>
    <row r="50" spans="1:5">
      <c r="A50" s="219" t="s">
        <v>810</v>
      </c>
      <c r="B50" s="220" t="s">
        <v>809</v>
      </c>
      <c r="C50" s="11">
        <v>226412435.27813599</v>
      </c>
      <c r="D50" s="12">
        <v>22127252.859342001</v>
      </c>
      <c r="E50" s="206">
        <f>(D50/C50)*100</f>
        <v>9.7729847886490049</v>
      </c>
    </row>
    <row r="51" spans="1:5">
      <c r="A51" s="219" t="s">
        <v>1048</v>
      </c>
      <c r="B51" s="220" t="s">
        <v>1047</v>
      </c>
      <c r="C51" s="11">
        <v>285781363.252505</v>
      </c>
      <c r="D51" s="12">
        <v>22127252.859342001</v>
      </c>
      <c r="E51" s="206">
        <f>(D51/C51)*100</f>
        <v>7.7427207315094382</v>
      </c>
    </row>
    <row r="52" spans="1:5">
      <c r="A52" s="219" t="s">
        <v>864</v>
      </c>
      <c r="B52" s="220" t="s">
        <v>863</v>
      </c>
      <c r="C52" s="11">
        <v>43953050.881995998</v>
      </c>
      <c r="D52" s="12">
        <v>34327.170703999996</v>
      </c>
      <c r="E52" s="206">
        <f>(D52/C52)*100</f>
        <v>7.8099631345638978E-2</v>
      </c>
    </row>
    <row r="53" spans="1:5">
      <c r="A53" s="219" t="s">
        <v>836</v>
      </c>
      <c r="B53" s="220" t="s">
        <v>835</v>
      </c>
      <c r="C53" s="11">
        <v>197086391.07474399</v>
      </c>
      <c r="D53" s="12">
        <v>1004570.855531</v>
      </c>
      <c r="E53" s="206">
        <f>(D53/C53)*100</f>
        <v>0.5097109191826551</v>
      </c>
    </row>
    <row r="54" spans="1:5">
      <c r="A54" s="219" t="s">
        <v>910</v>
      </c>
      <c r="B54" s="220" t="s">
        <v>909</v>
      </c>
      <c r="C54" s="11">
        <v>491038016.19472802</v>
      </c>
      <c r="D54" s="12">
        <v>22127252.859342001</v>
      </c>
      <c r="E54" s="206">
        <f>(D54/C54)*100</f>
        <v>4.5062199116100876</v>
      </c>
    </row>
    <row r="55" spans="1:5">
      <c r="A55" s="219" t="s">
        <v>854</v>
      </c>
      <c r="B55" s="220" t="s">
        <v>853</v>
      </c>
      <c r="C55" s="11">
        <v>34486834.206261002</v>
      </c>
      <c r="D55" s="12">
        <v>1115948.9128020001</v>
      </c>
      <c r="E55" s="206">
        <f>(D55/C55)*100</f>
        <v>3.2358693933101064</v>
      </c>
    </row>
    <row r="56" spans="1:5">
      <c r="A56" s="219" t="s">
        <v>918</v>
      </c>
      <c r="B56" s="220" t="s">
        <v>917</v>
      </c>
      <c r="C56" s="11">
        <v>173609724.039096</v>
      </c>
      <c r="D56" s="12">
        <v>11070019.967193</v>
      </c>
      <c r="E56" s="206">
        <f>(D56/C56)*100</f>
        <v>6.3763824454326583</v>
      </c>
    </row>
    <row r="57" spans="1:5">
      <c r="A57" s="219" t="s">
        <v>920</v>
      </c>
      <c r="B57" s="221" t="s">
        <v>919</v>
      </c>
      <c r="C57" s="11">
        <v>71962138.003879994</v>
      </c>
      <c r="D57" s="12">
        <v>187078.078561</v>
      </c>
      <c r="E57" s="206">
        <f>(D57/C57)*100</f>
        <v>0.25996737138481529</v>
      </c>
    </row>
    <row r="58" spans="1:5">
      <c r="A58" s="219" t="s">
        <v>870</v>
      </c>
      <c r="B58" s="221" t="s">
        <v>869</v>
      </c>
      <c r="C58" s="11">
        <v>20701968.568744</v>
      </c>
      <c r="D58" s="12">
        <v>7489564.9333490003</v>
      </c>
      <c r="E58" s="206">
        <f>(D58/C58)*100</f>
        <v>36.178032579263046</v>
      </c>
    </row>
    <row r="59" spans="1:5">
      <c r="A59" s="219" t="s">
        <v>816</v>
      </c>
      <c r="B59" s="220" t="s">
        <v>815</v>
      </c>
      <c r="C59" s="11">
        <v>122825788.07229801</v>
      </c>
      <c r="D59" s="12">
        <v>17966871.884537</v>
      </c>
      <c r="E59" s="206">
        <f>(D59/C59)*100</f>
        <v>14.627931289120896</v>
      </c>
    </row>
    <row r="60" spans="1:5">
      <c r="A60" s="219" t="s">
        <v>862</v>
      </c>
      <c r="B60" s="220" t="s">
        <v>861</v>
      </c>
      <c r="C60" s="11">
        <v>145679558.380766</v>
      </c>
      <c r="D60" s="12">
        <v>15851846.684178</v>
      </c>
      <c r="E60" s="206">
        <f>(D60/C60)*100</f>
        <v>10.881311599494053</v>
      </c>
    </row>
    <row r="61" spans="1:5">
      <c r="A61" s="219" t="s">
        <v>846</v>
      </c>
      <c r="B61" s="220" t="s">
        <v>845</v>
      </c>
      <c r="C61" s="11">
        <v>230664369.399221</v>
      </c>
      <c r="D61" s="12">
        <v>21206941.598226</v>
      </c>
      <c r="E61" s="206">
        <f>(D61/C61)*100</f>
        <v>9.1938523723714827</v>
      </c>
    </row>
    <row r="62" spans="1:5">
      <c r="A62" s="219" t="s">
        <v>900</v>
      </c>
      <c r="B62" s="220" t="s">
        <v>899</v>
      </c>
      <c r="C62" s="11">
        <v>280668672.63255602</v>
      </c>
      <c r="D62" s="26">
        <v>22027874.159134999</v>
      </c>
      <c r="E62" s="206">
        <f>(D62/C62)*100</f>
        <v>7.8483551272476024</v>
      </c>
    </row>
    <row r="63" spans="1:5">
      <c r="A63" s="219" t="s">
        <v>1034</v>
      </c>
      <c r="B63" s="221" t="s">
        <v>1033</v>
      </c>
      <c r="C63" s="11">
        <v>589143904.19400001</v>
      </c>
      <c r="D63" s="26">
        <v>211953.1624</v>
      </c>
      <c r="E63" s="206">
        <f>(D63/C63)*100</f>
        <v>3.5976467021239966E-2</v>
      </c>
    </row>
    <row r="64" spans="1:5">
      <c r="A64" s="219" t="s">
        <v>1030</v>
      </c>
      <c r="B64" s="220" t="s">
        <v>1029</v>
      </c>
      <c r="C64" s="11">
        <v>146981689.05915999</v>
      </c>
      <c r="D64" s="12">
        <v>13331180.341654999</v>
      </c>
      <c r="E64" s="206">
        <f>(D64/C64)*100</f>
        <v>9.0699599569094715</v>
      </c>
    </row>
    <row r="65" spans="1:5">
      <c r="A65" s="219" t="s">
        <v>1064</v>
      </c>
      <c r="B65" s="220" t="s">
        <v>1063</v>
      </c>
      <c r="C65" s="11">
        <v>156844857.239158</v>
      </c>
      <c r="D65" s="12">
        <v>22127252.859342001</v>
      </c>
      <c r="E65" s="206">
        <f>(D65/C65)*100</f>
        <v>14.107732474519219</v>
      </c>
    </row>
    <row r="66" spans="1:5">
      <c r="A66" s="219" t="s">
        <v>886</v>
      </c>
      <c r="B66" s="220" t="s">
        <v>885</v>
      </c>
      <c r="C66" s="11">
        <v>49968264.301613003</v>
      </c>
      <c r="D66" s="12">
        <v>18237837.812376</v>
      </c>
      <c r="E66" s="206">
        <f>(D66/C66)*100</f>
        <v>36.49884194954371</v>
      </c>
    </row>
    <row r="67" spans="1:5">
      <c r="A67" s="219" t="s">
        <v>930</v>
      </c>
      <c r="B67" s="220" t="s">
        <v>929</v>
      </c>
      <c r="C67" s="11">
        <v>7955045.4409720004</v>
      </c>
      <c r="D67" s="12">
        <v>7011531.0300770001</v>
      </c>
      <c r="E67" s="206">
        <f>(D67/C67)*100</f>
        <v>88.139421479159836</v>
      </c>
    </row>
    <row r="68" spans="1:5">
      <c r="A68" s="219" t="s">
        <v>830</v>
      </c>
      <c r="B68" s="220" t="s">
        <v>829</v>
      </c>
      <c r="C68" s="11">
        <v>15464962.057406001</v>
      </c>
      <c r="D68" s="12">
        <v>2732637.5934569999</v>
      </c>
      <c r="E68" s="206">
        <f>(D68/C68)*100</f>
        <v>17.669862902433504</v>
      </c>
    </row>
    <row r="69" spans="1:5">
      <c r="A69" s="219" t="s">
        <v>1036</v>
      </c>
      <c r="B69" s="220" t="s">
        <v>1035</v>
      </c>
      <c r="C69" s="11">
        <v>18360579.852587</v>
      </c>
      <c r="D69" s="12">
        <v>9142167.335531</v>
      </c>
      <c r="E69" s="206">
        <f>(D69/C69)*100</f>
        <v>49.792367174301802</v>
      </c>
    </row>
    <row r="70" spans="1:5">
      <c r="A70" s="219" t="s">
        <v>1028</v>
      </c>
      <c r="B70" s="220" t="s">
        <v>1027</v>
      </c>
      <c r="C70" s="11">
        <v>69658174.059456006</v>
      </c>
      <c r="D70" s="12">
        <v>956539.01015400002</v>
      </c>
      <c r="E70" s="206">
        <f>(D70/C70)*100</f>
        <v>1.373189899203439</v>
      </c>
    </row>
    <row r="71" spans="1:5">
      <c r="A71" s="219" t="s">
        <v>1008</v>
      </c>
      <c r="B71" s="220" t="s">
        <v>1007</v>
      </c>
      <c r="C71" s="11">
        <v>42139788.847507998</v>
      </c>
      <c r="D71" s="12">
        <v>6156499.3732730001</v>
      </c>
      <c r="E71" s="206">
        <f>(D71/C71)*100</f>
        <v>14.609706269653211</v>
      </c>
    </row>
    <row r="72" spans="1:5">
      <c r="A72" s="219" t="s">
        <v>1026</v>
      </c>
      <c r="B72" s="220" t="s">
        <v>1025</v>
      </c>
      <c r="C72" s="11">
        <v>43414654.256265998</v>
      </c>
      <c r="D72" s="12">
        <v>3330618.1691410001</v>
      </c>
      <c r="E72" s="206">
        <f>(D72/C72)*100</f>
        <v>7.6716450382886432</v>
      </c>
    </row>
    <row r="73" spans="1:5">
      <c r="A73" s="219" t="s">
        <v>966</v>
      </c>
      <c r="B73" s="220" t="s">
        <v>965</v>
      </c>
      <c r="C73" s="11">
        <v>278235031.13997602</v>
      </c>
      <c r="D73" s="12">
        <v>21765707.603898998</v>
      </c>
      <c r="E73" s="206">
        <f>(D73/C73)*100</f>
        <v>7.8227775685618051</v>
      </c>
    </row>
    <row r="74" spans="1:5">
      <c r="A74" s="219" t="s">
        <v>1046</v>
      </c>
      <c r="B74" s="220" t="s">
        <v>1045</v>
      </c>
      <c r="C74" s="11">
        <v>46274291.133129999</v>
      </c>
      <c r="D74" s="12">
        <v>288255.62782499997</v>
      </c>
      <c r="E74" s="206">
        <f>(D74/C74)*100</f>
        <v>0.62292824107385159</v>
      </c>
    </row>
    <row r="75" spans="1:5">
      <c r="A75" s="219" t="s">
        <v>850</v>
      </c>
      <c r="B75" s="220" t="s">
        <v>849</v>
      </c>
      <c r="C75" s="11">
        <v>197628384.269012</v>
      </c>
      <c r="D75" s="12">
        <v>22127252.859342001</v>
      </c>
      <c r="E75" s="206">
        <f>(D75/C75)*100</f>
        <v>11.196394152179252</v>
      </c>
    </row>
    <row r="76" spans="1:5">
      <c r="A76" s="219" t="s">
        <v>896</v>
      </c>
      <c r="B76" s="220" t="s">
        <v>895</v>
      </c>
      <c r="C76" s="11">
        <v>313288777.43230402</v>
      </c>
      <c r="D76" s="12">
        <v>22127252.859342001</v>
      </c>
      <c r="E76" s="206">
        <f>(D76/C76)*100</f>
        <v>7.0628935516604319</v>
      </c>
    </row>
    <row r="77" spans="1:5">
      <c r="A77" s="219" t="s">
        <v>1006</v>
      </c>
      <c r="B77" s="220" t="s">
        <v>1005</v>
      </c>
      <c r="C77" s="11">
        <v>72274084.108529001</v>
      </c>
      <c r="D77" s="12">
        <v>18988451.442062002</v>
      </c>
      <c r="E77" s="206">
        <f>(D77/C77)*100</f>
        <v>26.27283579761226</v>
      </c>
    </row>
    <row r="78" spans="1:5">
      <c r="A78" s="219" t="s">
        <v>972</v>
      </c>
      <c r="B78" s="220" t="s">
        <v>971</v>
      </c>
      <c r="C78" s="11">
        <v>48272990.046627998</v>
      </c>
      <c r="D78" s="12">
        <v>2454.4858819999999</v>
      </c>
      <c r="E78" s="206">
        <f>(D78/C78)*100</f>
        <v>5.0845946762965279E-3</v>
      </c>
    </row>
    <row r="79" spans="1:5">
      <c r="A79" s="219" t="s">
        <v>970</v>
      </c>
      <c r="B79" s="220" t="s">
        <v>969</v>
      </c>
      <c r="C79" s="11">
        <v>40283536.680734001</v>
      </c>
      <c r="D79" s="12">
        <v>1423759.0937610001</v>
      </c>
      <c r="E79" s="206">
        <f>(D79/C79)*100</f>
        <v>3.5343448244005025</v>
      </c>
    </row>
    <row r="80" spans="1:5">
      <c r="A80" s="219" t="s">
        <v>996</v>
      </c>
      <c r="B80" s="220" t="s">
        <v>995</v>
      </c>
      <c r="C80" s="11">
        <v>110658448.150188</v>
      </c>
      <c r="D80" s="12">
        <v>21304527.788318999</v>
      </c>
      <c r="E80" s="206">
        <f>(D80/C80)*100</f>
        <v>19.252509089413618</v>
      </c>
    </row>
    <row r="81" spans="1:5">
      <c r="A81" s="219" t="s">
        <v>1012</v>
      </c>
      <c r="B81" s="221" t="s">
        <v>1011</v>
      </c>
      <c r="C81" s="11">
        <v>22888659.184397999</v>
      </c>
      <c r="D81" s="12">
        <v>30000</v>
      </c>
      <c r="E81" s="206">
        <f>(D81/C81)*100</f>
        <v>0.13106927652821809</v>
      </c>
    </row>
    <row r="82" spans="1:5">
      <c r="A82" s="219" t="s">
        <v>926</v>
      </c>
      <c r="B82" s="220" t="s">
        <v>925</v>
      </c>
      <c r="C82" s="11">
        <v>51608684.269307002</v>
      </c>
      <c r="D82" s="12">
        <v>2094790.0240110001</v>
      </c>
      <c r="E82" s="206">
        <f>(D82/C82)*100</f>
        <v>4.0589874624198181</v>
      </c>
    </row>
    <row r="83" spans="1:5">
      <c r="A83" s="219" t="s">
        <v>1032</v>
      </c>
      <c r="B83" s="220" t="s">
        <v>1031</v>
      </c>
      <c r="C83" s="11">
        <v>8993290.6384619996</v>
      </c>
      <c r="D83" s="12">
        <v>6679037.105277</v>
      </c>
      <c r="E83" s="206">
        <f>(D83/C83)*100</f>
        <v>74.266888214559302</v>
      </c>
    </row>
    <row r="84" spans="1:5">
      <c r="A84" s="219" t="s">
        <v>968</v>
      </c>
      <c r="B84" s="220" t="s">
        <v>967</v>
      </c>
      <c r="C84" s="11">
        <v>118549746.715793</v>
      </c>
      <c r="D84" s="12">
        <v>84240.702850000001</v>
      </c>
      <c r="E84" s="206">
        <f>(D84/C84)*100</f>
        <v>7.1059369744547587E-2</v>
      </c>
    </row>
    <row r="85" spans="1:5">
      <c r="A85" s="219" t="s">
        <v>958</v>
      </c>
      <c r="B85" s="220" t="s">
        <v>957</v>
      </c>
      <c r="C85" s="11">
        <v>47600944.071598001</v>
      </c>
      <c r="D85" s="12">
        <v>15501860.236657999</v>
      </c>
      <c r="E85" s="206">
        <f>(D85/C85)*100</f>
        <v>32.566287368883252</v>
      </c>
    </row>
    <row r="86" spans="1:5">
      <c r="A86" s="219" t="s">
        <v>1054</v>
      </c>
      <c r="B86" s="220" t="s">
        <v>1053</v>
      </c>
      <c r="C86" s="11">
        <v>185457852.78890699</v>
      </c>
      <c r="D86" s="12">
        <v>13108793.790046001</v>
      </c>
      <c r="E86" s="206">
        <f>(D86/C86)*100</f>
        <v>7.0683411852971112</v>
      </c>
    </row>
    <row r="87" spans="1:5">
      <c r="A87" s="219" t="s">
        <v>924</v>
      </c>
      <c r="B87" s="220" t="s">
        <v>923</v>
      </c>
      <c r="C87" s="11">
        <v>86377986.688044995</v>
      </c>
      <c r="D87" s="12">
        <v>5254343.0236059995</v>
      </c>
      <c r="E87" s="206">
        <f>(D87/C87)*100</f>
        <v>6.0829653770261105</v>
      </c>
    </row>
    <row r="88" spans="1:5">
      <c r="A88" s="219" t="s">
        <v>1038</v>
      </c>
      <c r="B88" s="220" t="s">
        <v>1037</v>
      </c>
      <c r="C88" s="11">
        <v>52696036.145133004</v>
      </c>
      <c r="D88" s="12">
        <v>21208574.085629001</v>
      </c>
      <c r="E88" s="206">
        <f>(D88/C88)*100</f>
        <v>40.247000793792765</v>
      </c>
    </row>
    <row r="89" spans="1:5">
      <c r="A89" s="219" t="s">
        <v>822</v>
      </c>
      <c r="B89" s="220" t="s">
        <v>821</v>
      </c>
      <c r="C89" s="11">
        <v>252610477.659192</v>
      </c>
      <c r="D89" s="12">
        <v>22127252.859342001</v>
      </c>
      <c r="E89" s="206">
        <f>(D89/C89)*100</f>
        <v>8.7594358968731534</v>
      </c>
    </row>
    <row r="90" spans="1:5">
      <c r="A90" s="219" t="s">
        <v>892</v>
      </c>
      <c r="B90" s="220" t="s">
        <v>891</v>
      </c>
      <c r="C90" s="11">
        <v>389543752.09118199</v>
      </c>
      <c r="D90" s="12">
        <v>7037365.7979100002</v>
      </c>
      <c r="E90" s="206">
        <f>(D90/C90)*100</f>
        <v>1.8065662098625412</v>
      </c>
    </row>
    <row r="91" spans="1:5">
      <c r="A91" s="219" t="s">
        <v>832</v>
      </c>
      <c r="B91" s="220" t="s">
        <v>831</v>
      </c>
      <c r="C91" s="11">
        <v>204042654.818661</v>
      </c>
      <c r="D91" s="12">
        <v>5349576.8975229999</v>
      </c>
      <c r="E91" s="206">
        <f>(D91/C91)*100</f>
        <v>2.6217934197520285</v>
      </c>
    </row>
    <row r="92" spans="1:5">
      <c r="A92" s="219" t="s">
        <v>962</v>
      </c>
      <c r="B92" s="221" t="s">
        <v>961</v>
      </c>
      <c r="C92" s="11">
        <v>747323257.45703197</v>
      </c>
      <c r="D92" s="12">
        <v>474380.222373</v>
      </c>
      <c r="E92" s="206">
        <f>(D92/C92)*100</f>
        <v>6.3477245976153091E-2</v>
      </c>
    </row>
    <row r="93" spans="1:5">
      <c r="A93" s="219" t="s">
        <v>820</v>
      </c>
      <c r="B93" s="220" t="s">
        <v>819</v>
      </c>
      <c r="C93" s="11">
        <v>245104304.904829</v>
      </c>
      <c r="D93" s="12">
        <v>21930708.405893002</v>
      </c>
      <c r="E93" s="206">
        <f>(D93/C93)*100</f>
        <v>8.9475002956020813</v>
      </c>
    </row>
    <row r="94" spans="1:5">
      <c r="A94" s="219" t="s">
        <v>954</v>
      </c>
      <c r="B94" s="220" t="s">
        <v>953</v>
      </c>
      <c r="C94" s="11">
        <v>456031859.41786301</v>
      </c>
      <c r="D94" s="12">
        <v>4638743.3688059999</v>
      </c>
      <c r="E94" s="206">
        <f>(D94/C94)*100</f>
        <v>1.0171972139682259</v>
      </c>
    </row>
    <row r="95" spans="1:5">
      <c r="A95" s="219" t="s">
        <v>838</v>
      </c>
      <c r="B95" s="220" t="s">
        <v>837</v>
      </c>
      <c r="C95" s="11">
        <v>361145438.59206098</v>
      </c>
      <c r="D95" s="12">
        <v>22127252.859342001</v>
      </c>
      <c r="E95" s="206">
        <f>(D95/C95)*100</f>
        <v>6.1269645120275991</v>
      </c>
    </row>
    <row r="96" spans="1:5">
      <c r="A96" s="219" t="s">
        <v>880</v>
      </c>
      <c r="B96" s="220" t="s">
        <v>879</v>
      </c>
      <c r="C96" s="11">
        <v>598245846.27891505</v>
      </c>
      <c r="D96" s="12">
        <v>4378255.3784370003</v>
      </c>
      <c r="E96" s="206">
        <f>(D96/C96)*100</f>
        <v>0.73184885539443656</v>
      </c>
    </row>
    <row r="97" spans="1:5">
      <c r="A97" s="219" t="s">
        <v>1052</v>
      </c>
      <c r="B97" s="220" t="s">
        <v>1051</v>
      </c>
      <c r="C97" s="11">
        <v>250845282.41213399</v>
      </c>
      <c r="D97" s="12">
        <v>22127252.859342001</v>
      </c>
      <c r="E97" s="206">
        <f>(D97/C97)*100</f>
        <v>8.8210759423361811</v>
      </c>
    </row>
    <row r="98" spans="1:5">
      <c r="A98" s="219" t="s">
        <v>824</v>
      </c>
      <c r="B98" s="221" t="s">
        <v>823</v>
      </c>
      <c r="C98" s="11">
        <v>1234828.5816820001</v>
      </c>
      <c r="D98" s="12">
        <v>5401.4178519999996</v>
      </c>
      <c r="E98" s="206">
        <f>(D98/C98)*100</f>
        <v>0.43742248374608833</v>
      </c>
    </row>
    <row r="99" spans="1:5">
      <c r="A99" s="219" t="s">
        <v>1022</v>
      </c>
      <c r="B99" s="220" t="s">
        <v>1021</v>
      </c>
      <c r="C99" s="11">
        <v>87042119.864218995</v>
      </c>
      <c r="D99" s="12">
        <v>2343528.5324860001</v>
      </c>
      <c r="E99" s="206">
        <f>(D99/C99)*100</f>
        <v>2.6924074645031371</v>
      </c>
    </row>
    <row r="100" spans="1:5">
      <c r="A100" s="219" t="s">
        <v>858</v>
      </c>
      <c r="B100" s="221" t="s">
        <v>857</v>
      </c>
      <c r="C100" s="11">
        <v>2371623.7614330002</v>
      </c>
      <c r="D100" s="12">
        <v>2260090.0202290001</v>
      </c>
      <c r="E100" s="206">
        <f>(D100/C100)*100</f>
        <v>95.297157035709219</v>
      </c>
    </row>
    <row r="101" spans="1:5">
      <c r="A101" s="219" t="s">
        <v>984</v>
      </c>
      <c r="B101" s="220" t="s">
        <v>983</v>
      </c>
      <c r="C101" s="11">
        <v>93492788.024295002</v>
      </c>
      <c r="D101" s="12">
        <v>22069234.563007999</v>
      </c>
      <c r="E101" s="206">
        <f>(D101/C101)*100</f>
        <v>23.605280181903545</v>
      </c>
    </row>
    <row r="102" spans="1:5">
      <c r="A102" s="219" t="s">
        <v>1010</v>
      </c>
      <c r="B102" s="220" t="s">
        <v>1009</v>
      </c>
      <c r="C102" s="11">
        <v>133958725.145725</v>
      </c>
      <c r="D102" s="12">
        <v>11735856.156574</v>
      </c>
      <c r="E102" s="206">
        <f>(D102/C102)*100</f>
        <v>8.7608001224312364</v>
      </c>
    </row>
    <row r="103" spans="1:5">
      <c r="A103" s="219" t="s">
        <v>986</v>
      </c>
      <c r="B103" s="220" t="s">
        <v>985</v>
      </c>
      <c r="C103" s="11">
        <v>20760852.251444001</v>
      </c>
      <c r="D103" s="12">
        <v>3733168.2461600001</v>
      </c>
      <c r="E103" s="206">
        <f>(D103/C103)*100</f>
        <v>17.981767804837315</v>
      </c>
    </row>
    <row r="104" spans="1:5">
      <c r="A104" s="219" t="s">
        <v>994</v>
      </c>
      <c r="B104" s="220" t="s">
        <v>993</v>
      </c>
      <c r="C104" s="11">
        <v>65957171.376482002</v>
      </c>
      <c r="D104" s="12">
        <v>1811585.620076</v>
      </c>
      <c r="E104" s="206">
        <f>(D104/C104)*100</f>
        <v>2.7466090225966657</v>
      </c>
    </row>
    <row r="105" spans="1:5">
      <c r="A105" s="219" t="s">
        <v>922</v>
      </c>
      <c r="B105" s="220" t="s">
        <v>921</v>
      </c>
      <c r="C105" s="11">
        <v>51587031.463668004</v>
      </c>
      <c r="D105" s="12">
        <v>267806.107884</v>
      </c>
      <c r="E105" s="206">
        <f>(D105/C105)*100</f>
        <v>0.51913455821277865</v>
      </c>
    </row>
    <row r="106" spans="1:5">
      <c r="A106" s="219" t="s">
        <v>944</v>
      </c>
      <c r="B106" s="220" t="s">
        <v>943</v>
      </c>
      <c r="C106" s="11">
        <v>91315395.905662</v>
      </c>
      <c r="D106" s="12">
        <v>2700404.5826940001</v>
      </c>
      <c r="E106" s="206">
        <f>(D106/C106)*100</f>
        <v>2.9572281387070696</v>
      </c>
    </row>
    <row r="107" spans="1:5">
      <c r="A107" s="219" t="s">
        <v>860</v>
      </c>
      <c r="B107" s="220" t="s">
        <v>859</v>
      </c>
      <c r="C107" s="11">
        <v>246782751.48797601</v>
      </c>
      <c r="D107" s="12">
        <v>1605129.7232590001</v>
      </c>
      <c r="E107" s="206">
        <f>(D107/C107)*100</f>
        <v>0.65042216831641364</v>
      </c>
    </row>
    <row r="108" spans="1:5">
      <c r="A108" s="219" t="s">
        <v>852</v>
      </c>
      <c r="B108" s="220" t="s">
        <v>851</v>
      </c>
      <c r="C108" s="11">
        <v>184141433.792153</v>
      </c>
      <c r="D108" s="12">
        <v>17620653.858874001</v>
      </c>
      <c r="E108" s="206">
        <f>(D108/C108)*100</f>
        <v>9.5690869219379824</v>
      </c>
    </row>
    <row r="109" spans="1:5">
      <c r="A109" s="219" t="s">
        <v>1020</v>
      </c>
      <c r="B109" s="220" t="s">
        <v>1019</v>
      </c>
      <c r="C109" s="11">
        <v>95685373.047431007</v>
      </c>
      <c r="D109" s="12">
        <v>4629084.4189710002</v>
      </c>
      <c r="E109" s="206">
        <f>(D109/C109)*100</f>
        <v>4.8378182281594642</v>
      </c>
    </row>
    <row r="110" spans="1:5">
      <c r="A110" s="219" t="s">
        <v>878</v>
      </c>
      <c r="B110" s="220" t="s">
        <v>877</v>
      </c>
      <c r="C110" s="11">
        <v>174242670.437592</v>
      </c>
      <c r="D110" s="12">
        <v>19003462.35633</v>
      </c>
      <c r="E110" s="206">
        <f>(D110/C110)*100</f>
        <v>10.906319507503424</v>
      </c>
    </row>
    <row r="111" spans="1:5">
      <c r="A111" s="219" t="s">
        <v>1044</v>
      </c>
      <c r="B111" s="220" t="s">
        <v>1043</v>
      </c>
      <c r="C111" s="11">
        <v>105018258.298848</v>
      </c>
      <c r="D111" s="12">
        <v>4930814.8530780002</v>
      </c>
      <c r="E111" s="206">
        <f>(D111/C111)*100</f>
        <v>4.6951977046186544</v>
      </c>
    </row>
    <row r="112" spans="1:5">
      <c r="A112" s="219" t="s">
        <v>874</v>
      </c>
      <c r="B112" s="220" t="s">
        <v>873</v>
      </c>
      <c r="C112" s="11">
        <v>90566955.138647005</v>
      </c>
      <c r="D112" s="12">
        <v>6295979.7660100004</v>
      </c>
      <c r="E112" s="206">
        <f>(D112/C112)*100</f>
        <v>6.9517405728961741</v>
      </c>
    </row>
    <row r="113" spans="1:5">
      <c r="A113" s="219" t="s">
        <v>956</v>
      </c>
      <c r="B113" s="220" t="s">
        <v>955</v>
      </c>
      <c r="C113" s="11">
        <v>91033866.765636995</v>
      </c>
      <c r="D113" s="12">
        <v>4441713.9601530004</v>
      </c>
      <c r="E113" s="206">
        <f>(D113/C113)*100</f>
        <v>4.8791885019978478</v>
      </c>
    </row>
    <row r="114" spans="1:5">
      <c r="A114" s="219" t="s">
        <v>1056</v>
      </c>
      <c r="B114" s="220" t="s">
        <v>1055</v>
      </c>
      <c r="C114" s="11">
        <v>99681257.347792998</v>
      </c>
      <c r="D114" s="12">
        <v>6729475.3714760002</v>
      </c>
      <c r="E114" s="206">
        <f>(D114/C114)*100</f>
        <v>6.7509936677428914</v>
      </c>
    </row>
    <row r="115" spans="1:5">
      <c r="A115" s="219" t="s">
        <v>876</v>
      </c>
      <c r="B115" s="220" t="s">
        <v>875</v>
      </c>
      <c r="C115" s="11">
        <v>79760461.802134007</v>
      </c>
      <c r="D115" s="12">
        <v>22116688.264488</v>
      </c>
      <c r="E115" s="206">
        <f>(D115/C115)*100</f>
        <v>27.728886925647494</v>
      </c>
    </row>
    <row r="116" spans="1:5">
      <c r="A116" s="219" t="s">
        <v>936</v>
      </c>
      <c r="B116" s="220" t="s">
        <v>935</v>
      </c>
      <c r="C116" s="11">
        <v>289383489.86701602</v>
      </c>
      <c r="D116" s="12">
        <v>22127252.859342001</v>
      </c>
      <c r="E116" s="206">
        <f>(D116/C116)*100</f>
        <v>7.6463425295998784</v>
      </c>
    </row>
    <row r="117" spans="1:5">
      <c r="A117" s="219" t="s">
        <v>998</v>
      </c>
      <c r="B117" s="220" t="s">
        <v>997</v>
      </c>
      <c r="C117" s="11">
        <v>148084569.942458</v>
      </c>
      <c r="D117" s="12">
        <v>6692905.5502610002</v>
      </c>
      <c r="E117" s="206">
        <f>(D117/C117)*100</f>
        <v>4.5196508676506246</v>
      </c>
    </row>
    <row r="118" spans="1:5">
      <c r="A118" s="219" t="s">
        <v>888</v>
      </c>
      <c r="B118" s="221" t="s">
        <v>887</v>
      </c>
      <c r="C118" s="11">
        <v>38759867.154120997</v>
      </c>
      <c r="D118" s="12">
        <v>294629.54959000001</v>
      </c>
      <c r="E118" s="206">
        <f>(D118/C118)*100</f>
        <v>0.76014076214054993</v>
      </c>
    </row>
    <row r="119" spans="1:5">
      <c r="A119" s="219" t="s">
        <v>890</v>
      </c>
      <c r="B119" s="220" t="s">
        <v>889</v>
      </c>
      <c r="C119" s="11">
        <v>17997706.596425999</v>
      </c>
      <c r="D119" s="12">
        <v>214535.888664</v>
      </c>
      <c r="E119" s="206">
        <f>(D119/C119)*100</f>
        <v>1.1920179246982652</v>
      </c>
    </row>
    <row r="120" spans="1:5">
      <c r="A120" s="219" t="s">
        <v>960</v>
      </c>
      <c r="B120" s="220" t="s">
        <v>959</v>
      </c>
      <c r="C120" s="11">
        <v>213330942.13341901</v>
      </c>
      <c r="D120" s="12">
        <v>21642072.041618001</v>
      </c>
      <c r="E120" s="206">
        <f>(D120/C120)*100</f>
        <v>10.14483498042345</v>
      </c>
    </row>
    <row r="121" spans="1:5">
      <c r="A121" s="219" t="s">
        <v>844</v>
      </c>
      <c r="B121" s="220" t="s">
        <v>843</v>
      </c>
      <c r="C121" s="11">
        <v>229898291.65812901</v>
      </c>
      <c r="D121" s="12">
        <v>22127252.859342001</v>
      </c>
      <c r="E121" s="206">
        <f>(D121/C121)*100</f>
        <v>9.6248009064140447</v>
      </c>
    </row>
    <row r="122" spans="1:5">
      <c r="A122" s="219" t="s">
        <v>840</v>
      </c>
      <c r="B122" s="220" t="s">
        <v>839</v>
      </c>
      <c r="C122" s="11">
        <v>44006173.516783997</v>
      </c>
      <c r="D122" s="12">
        <v>19804482.773352001</v>
      </c>
      <c r="E122" s="206">
        <f>(D122/C122)*100</f>
        <v>45.003873753755371</v>
      </c>
    </row>
    <row r="123" spans="1:5">
      <c r="A123" s="219" t="s">
        <v>848</v>
      </c>
      <c r="B123" s="220" t="s">
        <v>847</v>
      </c>
      <c r="C123" s="11">
        <v>337481154.35802001</v>
      </c>
      <c r="D123" s="12">
        <v>22127252.859342001</v>
      </c>
      <c r="E123" s="206">
        <f>(D123/C123)*100</f>
        <v>6.5565891824193843</v>
      </c>
    </row>
    <row r="124" spans="1:5">
      <c r="A124" s="219" t="s">
        <v>982</v>
      </c>
      <c r="B124" s="220" t="s">
        <v>981</v>
      </c>
      <c r="C124" s="11">
        <v>215874898.72042799</v>
      </c>
      <c r="D124" s="12">
        <v>22127252.859342001</v>
      </c>
      <c r="E124" s="206">
        <f>(D124/C124)*100</f>
        <v>10.250035085365914</v>
      </c>
    </row>
    <row r="125" spans="1:5">
      <c r="A125" s="219" t="s">
        <v>912</v>
      </c>
      <c r="B125" s="220" t="s">
        <v>911</v>
      </c>
      <c r="C125" s="11">
        <v>120020125.567536</v>
      </c>
      <c r="D125" s="12">
        <v>296855.65685600002</v>
      </c>
      <c r="E125" s="206">
        <f>(D125/C125)*100</f>
        <v>0.24733823219419787</v>
      </c>
    </row>
    <row r="126" spans="1:5">
      <c r="A126" s="219" t="s">
        <v>818</v>
      </c>
      <c r="B126" s="220" t="s">
        <v>817</v>
      </c>
      <c r="C126" s="11">
        <v>188847286.308027</v>
      </c>
      <c r="D126" s="12">
        <v>3433104.7144840001</v>
      </c>
      <c r="E126" s="206">
        <f>(D126/C126)*100</f>
        <v>1.8179264217142606</v>
      </c>
    </row>
    <row r="127" spans="1:5">
      <c r="A127" s="219" t="s">
        <v>826</v>
      </c>
      <c r="B127" s="220" t="s">
        <v>825</v>
      </c>
      <c r="C127" s="11">
        <v>87968284.911772996</v>
      </c>
      <c r="D127" s="12">
        <v>19543.352337</v>
      </c>
      <c r="E127" s="206">
        <f>(D127/C127)*100</f>
        <v>2.2216361676939397E-2</v>
      </c>
    </row>
    <row r="128" spans="1:5">
      <c r="A128" s="219" t="s">
        <v>938</v>
      </c>
      <c r="B128" s="220" t="s">
        <v>937</v>
      </c>
      <c r="C128" s="11">
        <v>163323557.04789299</v>
      </c>
      <c r="D128" s="12">
        <v>1242198.5233380001</v>
      </c>
      <c r="E128" s="206">
        <f>(D128/C128)*100</f>
        <v>0.76057523225124091</v>
      </c>
    </row>
    <row r="129" spans="1:5">
      <c r="A129" s="219" t="s">
        <v>808</v>
      </c>
      <c r="B129" s="220" t="s">
        <v>807</v>
      </c>
      <c r="C129" s="11">
        <v>222258532.955944</v>
      </c>
      <c r="D129" s="12">
        <v>11594040.453958999</v>
      </c>
      <c r="E129" s="206">
        <f>(D129/C129)*100</f>
        <v>5.216465842621739</v>
      </c>
    </row>
    <row r="130" spans="1:5">
      <c r="A130" s="219" t="s">
        <v>866</v>
      </c>
      <c r="B130" s="220" t="s">
        <v>865</v>
      </c>
      <c r="C130" s="11">
        <v>66751011.693925001</v>
      </c>
      <c r="D130" s="12">
        <v>1396805.543388</v>
      </c>
      <c r="E130" s="206">
        <f>(D130/C130)*100</f>
        <v>2.092560858542198</v>
      </c>
    </row>
    <row r="131" spans="1:5">
      <c r="A131" s="219" t="s">
        <v>1050</v>
      </c>
      <c r="B131" s="220" t="s">
        <v>1049</v>
      </c>
      <c r="C131" s="11">
        <v>55361428.666115001</v>
      </c>
      <c r="D131" s="12">
        <v>21386108.079312999</v>
      </c>
      <c r="E131" s="206">
        <f>(D131/C131)*100</f>
        <v>38.629978659497219</v>
      </c>
    </row>
    <row r="132" spans="1:5">
      <c r="A132" s="219" t="s">
        <v>894</v>
      </c>
      <c r="B132" s="220" t="s">
        <v>893</v>
      </c>
      <c r="C132" s="11">
        <v>121452613.56337801</v>
      </c>
      <c r="D132" s="12">
        <v>17092917.852302</v>
      </c>
      <c r="E132" s="206">
        <f>(D132/C132)*100</f>
        <v>14.073734068622862</v>
      </c>
    </row>
    <row r="133" spans="1:5">
      <c r="A133" s="219" t="s">
        <v>868</v>
      </c>
      <c r="B133" s="220" t="s">
        <v>867</v>
      </c>
      <c r="C133" s="11">
        <v>2031992.784735</v>
      </c>
      <c r="D133" s="12">
        <v>1898257.772683</v>
      </c>
      <c r="E133" s="206">
        <f>(D133/C133)*100</f>
        <v>93.418529186881884</v>
      </c>
    </row>
    <row r="134" spans="1:5">
      <c r="A134" s="219" t="s">
        <v>1058</v>
      </c>
      <c r="B134" s="220" t="s">
        <v>1057</v>
      </c>
      <c r="C134" s="11">
        <v>121300573.762159</v>
      </c>
      <c r="D134" s="12">
        <v>9789149.2852609996</v>
      </c>
      <c r="E134" s="206">
        <f>(D134/C134)*100</f>
        <v>8.0701590945935227</v>
      </c>
    </row>
    <row r="135" spans="1:5">
      <c r="A135" s="219" t="s">
        <v>814</v>
      </c>
      <c r="B135" s="220" t="s">
        <v>813</v>
      </c>
      <c r="C135" s="11">
        <v>541816730.76252604</v>
      </c>
      <c r="D135" s="12">
        <v>22127252.859342001</v>
      </c>
      <c r="E135" s="206">
        <f>(D135/C135)*100</f>
        <v>4.0838998877353232</v>
      </c>
    </row>
    <row r="136" spans="1:5">
      <c r="A136" s="219" t="s">
        <v>1002</v>
      </c>
      <c r="B136" s="220" t="s">
        <v>1001</v>
      </c>
      <c r="C136" s="11">
        <v>282149853.950302</v>
      </c>
      <c r="D136" s="12">
        <v>22127252.859342001</v>
      </c>
      <c r="E136" s="206">
        <f>(D136/C136)*100</f>
        <v>7.842376152085305</v>
      </c>
    </row>
    <row r="137" spans="1:5">
      <c r="A137" s="219" t="s">
        <v>988</v>
      </c>
      <c r="B137" s="220" t="s">
        <v>987</v>
      </c>
      <c r="C137" s="11">
        <v>3925427.5797120002</v>
      </c>
      <c r="D137" s="12">
        <v>444157.01402100001</v>
      </c>
      <c r="E137" s="206">
        <f>(D137/C137)*100</f>
        <v>11.314869654367355</v>
      </c>
    </row>
    <row r="138" spans="1:5" ht="13.5" thickBot="1">
      <c r="A138" s="222" t="s">
        <v>976</v>
      </c>
      <c r="B138" s="223" t="s">
        <v>975</v>
      </c>
      <c r="C138" s="15">
        <v>80166787.910991997</v>
      </c>
      <c r="D138" s="16">
        <v>1479853.2879629999</v>
      </c>
      <c r="E138" s="207">
        <f>(D138/C138)*100</f>
        <v>1.8459680455278553</v>
      </c>
    </row>
  </sheetData>
  <mergeCells count="1">
    <mergeCell ref="F2:I2"/>
  </mergeCells>
  <phoneticPr fontId="1" type="noConversion"/>
  <conditionalFormatting sqref="E8:E138">
    <cfRule type="dataBar" priority="1">
      <dataBar>
        <cfvo type="min" val="0"/>
        <cfvo type="max" val="0"/>
        <color rgb="FF008AEF"/>
      </dataBar>
    </cfRule>
  </conditionalFormatting>
  <pageMargins left="0.75" right="0.75" top="1" bottom="1" header="0.5" footer="0.5"/>
  <pageSetup orientation="portrait" verticalDpi="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H139"/>
  <sheetViews>
    <sheetView zoomScaleNormal="100" workbookViewId="0">
      <pane ySplit="8" topLeftCell="A9" activePane="bottomLeft" state="frozen"/>
      <selection activeCell="A101" sqref="A101"/>
      <selection pane="bottomLeft"/>
    </sheetView>
  </sheetViews>
  <sheetFormatPr defaultRowHeight="12.75"/>
  <cols>
    <col min="1" max="1" width="34.140625" customWidth="1"/>
    <col min="2" max="2" width="22.140625" bestFit="1" customWidth="1"/>
    <col min="3" max="3" width="44.7109375" bestFit="1" customWidth="1"/>
    <col min="4" max="4" width="20.7109375" bestFit="1" customWidth="1"/>
  </cols>
  <sheetData>
    <row r="1" spans="1:8" ht="18.75" thickBot="1">
      <c r="A1" s="118" t="s">
        <v>1079</v>
      </c>
    </row>
    <row r="2" spans="1:8" ht="13.5" thickBot="1">
      <c r="E2" s="259" t="s">
        <v>153</v>
      </c>
      <c r="F2" s="260"/>
      <c r="G2" s="260"/>
      <c r="H2" s="261"/>
    </row>
    <row r="3" spans="1:8" ht="16.5" thickBot="1">
      <c r="A3" s="128" t="s">
        <v>1070</v>
      </c>
      <c r="B3" s="129" t="s">
        <v>1151</v>
      </c>
      <c r="E3" s="155"/>
      <c r="F3" s="134" t="s">
        <v>150</v>
      </c>
      <c r="G3" s="38"/>
      <c r="H3" s="132"/>
    </row>
    <row r="4" spans="1:8" ht="15.75">
      <c r="B4" s="124" t="s">
        <v>1152</v>
      </c>
    </row>
    <row r="5" spans="1:8" ht="15.75">
      <c r="B5" s="124"/>
    </row>
    <row r="6" spans="1:8" ht="15.75">
      <c r="B6" s="124" t="s">
        <v>1173</v>
      </c>
    </row>
    <row r="7" spans="1:8" ht="13.5" thickBot="1"/>
    <row r="8" spans="1:8" ht="13.5" thickBot="1">
      <c r="A8" s="89" t="s">
        <v>1067</v>
      </c>
      <c r="B8" s="90" t="s">
        <v>1068</v>
      </c>
      <c r="C8" s="111" t="s">
        <v>1282</v>
      </c>
      <c r="D8" s="332" t="s">
        <v>1283</v>
      </c>
    </row>
    <row r="9" spans="1:8">
      <c r="A9" s="219" t="s">
        <v>828</v>
      </c>
      <c r="B9" s="220" t="s">
        <v>827</v>
      </c>
      <c r="C9" s="19" t="s">
        <v>110</v>
      </c>
      <c r="D9" s="67">
        <v>0</v>
      </c>
    </row>
    <row r="10" spans="1:8">
      <c r="A10" s="219" t="s">
        <v>906</v>
      </c>
      <c r="B10" s="220" t="s">
        <v>905</v>
      </c>
      <c r="C10" s="19" t="s">
        <v>109</v>
      </c>
      <c r="D10" s="67">
        <v>75</v>
      </c>
    </row>
    <row r="11" spans="1:8">
      <c r="A11" s="219" t="s">
        <v>902</v>
      </c>
      <c r="B11" s="220" t="s">
        <v>901</v>
      </c>
      <c r="C11" s="19" t="s">
        <v>111</v>
      </c>
      <c r="D11" s="67">
        <v>25</v>
      </c>
    </row>
    <row r="12" spans="1:8">
      <c r="A12" s="219" t="s">
        <v>872</v>
      </c>
      <c r="B12" s="220" t="s">
        <v>871</v>
      </c>
      <c r="C12" s="19" t="s">
        <v>110</v>
      </c>
      <c r="D12" s="67">
        <v>0</v>
      </c>
    </row>
    <row r="13" spans="1:8">
      <c r="A13" s="219" t="s">
        <v>856</v>
      </c>
      <c r="B13" s="220" t="s">
        <v>855</v>
      </c>
      <c r="C13" s="19" t="s">
        <v>110</v>
      </c>
      <c r="D13" s="67">
        <v>0</v>
      </c>
    </row>
    <row r="14" spans="1:8">
      <c r="A14" s="219" t="s">
        <v>842</v>
      </c>
      <c r="B14" s="220" t="s">
        <v>841</v>
      </c>
      <c r="C14" s="19" t="s">
        <v>110</v>
      </c>
      <c r="D14" s="67">
        <v>0</v>
      </c>
    </row>
    <row r="15" spans="1:8">
      <c r="A15" s="219" t="s">
        <v>1014</v>
      </c>
      <c r="B15" s="220" t="s">
        <v>1013</v>
      </c>
      <c r="C15" s="19" t="s">
        <v>110</v>
      </c>
      <c r="D15" s="67">
        <v>0</v>
      </c>
    </row>
    <row r="16" spans="1:8">
      <c r="A16" s="219" t="s">
        <v>964</v>
      </c>
      <c r="B16" s="220" t="s">
        <v>963</v>
      </c>
      <c r="C16" s="19" t="s">
        <v>110</v>
      </c>
      <c r="D16" s="67">
        <v>0</v>
      </c>
    </row>
    <row r="17" spans="1:4">
      <c r="A17" s="219" t="s">
        <v>1000</v>
      </c>
      <c r="B17" s="220" t="s">
        <v>999</v>
      </c>
      <c r="C17" s="19" t="s">
        <v>110</v>
      </c>
      <c r="D17" s="67">
        <v>0</v>
      </c>
    </row>
    <row r="18" spans="1:4">
      <c r="A18" s="219" t="s">
        <v>1016</v>
      </c>
      <c r="B18" s="220" t="s">
        <v>1015</v>
      </c>
      <c r="C18" s="19" t="s">
        <v>110</v>
      </c>
      <c r="D18" s="67">
        <v>0</v>
      </c>
    </row>
    <row r="19" spans="1:4">
      <c r="A19" s="219" t="s">
        <v>932</v>
      </c>
      <c r="B19" s="220" t="s">
        <v>931</v>
      </c>
      <c r="C19" s="19" t="s">
        <v>110</v>
      </c>
      <c r="D19" s="67">
        <v>0</v>
      </c>
    </row>
    <row r="20" spans="1:4">
      <c r="A20" s="219" t="s">
        <v>1062</v>
      </c>
      <c r="B20" s="220" t="s">
        <v>1061</v>
      </c>
      <c r="C20" s="19" t="s">
        <v>110</v>
      </c>
      <c r="D20" s="67">
        <v>0</v>
      </c>
    </row>
    <row r="21" spans="1:4">
      <c r="A21" s="219" t="s">
        <v>942</v>
      </c>
      <c r="B21" s="220" t="s">
        <v>941</v>
      </c>
      <c r="C21" s="19" t="s">
        <v>110</v>
      </c>
      <c r="D21" s="67">
        <v>0</v>
      </c>
    </row>
    <row r="22" spans="1:4">
      <c r="A22" s="219" t="s">
        <v>946</v>
      </c>
      <c r="B22" s="220" t="s">
        <v>945</v>
      </c>
      <c r="C22" s="19" t="s">
        <v>110</v>
      </c>
      <c r="D22" s="67">
        <v>0</v>
      </c>
    </row>
    <row r="23" spans="1:4">
      <c r="A23" s="219" t="s">
        <v>884</v>
      </c>
      <c r="B23" s="220" t="s">
        <v>883</v>
      </c>
      <c r="C23" s="19" t="s">
        <v>110</v>
      </c>
      <c r="D23" s="67">
        <v>0</v>
      </c>
    </row>
    <row r="24" spans="1:4">
      <c r="A24" s="219" t="s">
        <v>978</v>
      </c>
      <c r="B24" s="221" t="s">
        <v>977</v>
      </c>
      <c r="C24" s="19" t="s">
        <v>110</v>
      </c>
      <c r="D24" s="67">
        <v>0</v>
      </c>
    </row>
    <row r="25" spans="1:4">
      <c r="A25" s="219" t="s">
        <v>950</v>
      </c>
      <c r="B25" s="220" t="s">
        <v>949</v>
      </c>
      <c r="C25" s="19" t="s">
        <v>110</v>
      </c>
      <c r="D25" s="67">
        <v>0</v>
      </c>
    </row>
    <row r="26" spans="1:4">
      <c r="A26" s="219" t="s">
        <v>1060</v>
      </c>
      <c r="B26" s="220" t="s">
        <v>1059</v>
      </c>
      <c r="C26" s="19" t="s">
        <v>110</v>
      </c>
      <c r="D26" s="67">
        <v>0</v>
      </c>
    </row>
    <row r="27" spans="1:4">
      <c r="A27" s="219" t="s">
        <v>1024</v>
      </c>
      <c r="B27" s="220" t="s">
        <v>1023</v>
      </c>
      <c r="C27" s="19" t="s">
        <v>110</v>
      </c>
      <c r="D27" s="67">
        <v>0</v>
      </c>
    </row>
    <row r="28" spans="1:4">
      <c r="A28" s="219" t="s">
        <v>974</v>
      </c>
      <c r="B28" s="220" t="s">
        <v>973</v>
      </c>
      <c r="C28" s="19" t="s">
        <v>110</v>
      </c>
      <c r="D28" s="67">
        <v>0</v>
      </c>
    </row>
    <row r="29" spans="1:4">
      <c r="A29" s="219" t="s">
        <v>948</v>
      </c>
      <c r="B29" s="221" t="s">
        <v>947</v>
      </c>
      <c r="C29" s="19" t="s">
        <v>110</v>
      </c>
      <c r="D29" s="67">
        <v>0</v>
      </c>
    </row>
    <row r="30" spans="1:4">
      <c r="A30" s="219" t="s">
        <v>908</v>
      </c>
      <c r="B30" s="220" t="s">
        <v>907</v>
      </c>
      <c r="C30" s="19" t="s">
        <v>110</v>
      </c>
      <c r="D30" s="67">
        <v>0</v>
      </c>
    </row>
    <row r="31" spans="1:4">
      <c r="A31" s="219" t="s">
        <v>1040</v>
      </c>
      <c r="B31" s="221" t="s">
        <v>1039</v>
      </c>
      <c r="C31" s="43" t="s">
        <v>114</v>
      </c>
      <c r="D31" s="67">
        <v>100</v>
      </c>
    </row>
    <row r="32" spans="1:4">
      <c r="A32" s="219" t="s">
        <v>934</v>
      </c>
      <c r="B32" s="220" t="s">
        <v>933</v>
      </c>
      <c r="C32" s="19" t="s">
        <v>110</v>
      </c>
      <c r="D32" s="67">
        <v>0</v>
      </c>
    </row>
    <row r="33" spans="1:4">
      <c r="A33" s="219" t="s">
        <v>928</v>
      </c>
      <c r="B33" s="220" t="s">
        <v>927</v>
      </c>
      <c r="C33" s="19" t="s">
        <v>110</v>
      </c>
      <c r="D33" s="67">
        <v>0</v>
      </c>
    </row>
    <row r="34" spans="1:4">
      <c r="A34" s="219" t="s">
        <v>1042</v>
      </c>
      <c r="B34" s="220" t="s">
        <v>1041</v>
      </c>
      <c r="C34" s="19" t="s">
        <v>110</v>
      </c>
      <c r="D34" s="67">
        <v>0</v>
      </c>
    </row>
    <row r="35" spans="1:4">
      <c r="A35" s="219" t="s">
        <v>834</v>
      </c>
      <c r="B35" s="220" t="s">
        <v>833</v>
      </c>
      <c r="C35" s="19" t="s">
        <v>110</v>
      </c>
      <c r="D35" s="67">
        <v>0</v>
      </c>
    </row>
    <row r="36" spans="1:4">
      <c r="A36" s="219" t="s">
        <v>952</v>
      </c>
      <c r="B36" s="220" t="s">
        <v>951</v>
      </c>
      <c r="C36" s="19" t="s">
        <v>110</v>
      </c>
      <c r="D36" s="67">
        <v>0</v>
      </c>
    </row>
    <row r="37" spans="1:4">
      <c r="A37" s="219" t="s">
        <v>992</v>
      </c>
      <c r="B37" s="220" t="s">
        <v>991</v>
      </c>
      <c r="C37" s="19" t="s">
        <v>110</v>
      </c>
      <c r="D37" s="67">
        <v>0</v>
      </c>
    </row>
    <row r="38" spans="1:4">
      <c r="A38" s="219" t="s">
        <v>940</v>
      </c>
      <c r="B38" s="220" t="s">
        <v>939</v>
      </c>
      <c r="C38" s="19" t="s">
        <v>111</v>
      </c>
      <c r="D38" s="67">
        <v>25</v>
      </c>
    </row>
    <row r="39" spans="1:4">
      <c r="A39" s="219" t="s">
        <v>990</v>
      </c>
      <c r="B39" s="220" t="s">
        <v>989</v>
      </c>
      <c r="C39" s="19" t="s">
        <v>110</v>
      </c>
      <c r="D39" s="67">
        <v>0</v>
      </c>
    </row>
    <row r="40" spans="1:4">
      <c r="A40" s="219" t="s">
        <v>980</v>
      </c>
      <c r="B40" s="220" t="s">
        <v>979</v>
      </c>
      <c r="C40" s="19" t="s">
        <v>110</v>
      </c>
      <c r="D40" s="67">
        <v>0</v>
      </c>
    </row>
    <row r="41" spans="1:4">
      <c r="A41" s="219" t="s">
        <v>812</v>
      </c>
      <c r="B41" s="220" t="s">
        <v>811</v>
      </c>
      <c r="C41" s="19" t="s">
        <v>111</v>
      </c>
      <c r="D41" s="67">
        <v>25</v>
      </c>
    </row>
    <row r="42" spans="1:4">
      <c r="A42" s="219" t="s">
        <v>806</v>
      </c>
      <c r="B42" s="220" t="s">
        <v>805</v>
      </c>
      <c r="C42" s="19" t="s">
        <v>110</v>
      </c>
      <c r="D42" s="67">
        <v>0</v>
      </c>
    </row>
    <row r="43" spans="1:4">
      <c r="A43" s="219" t="s">
        <v>1018</v>
      </c>
      <c r="B43" s="220" t="s">
        <v>1017</v>
      </c>
      <c r="C43" s="19" t="s">
        <v>110</v>
      </c>
      <c r="D43" s="67">
        <v>0</v>
      </c>
    </row>
    <row r="44" spans="1:4">
      <c r="A44" s="219" t="s">
        <v>914</v>
      </c>
      <c r="B44" s="220" t="s">
        <v>913</v>
      </c>
      <c r="C44" s="19" t="s">
        <v>110</v>
      </c>
      <c r="D44" s="67">
        <v>0</v>
      </c>
    </row>
    <row r="45" spans="1:4">
      <c r="A45" s="219" t="s">
        <v>898</v>
      </c>
      <c r="B45" s="220" t="s">
        <v>897</v>
      </c>
      <c r="C45" s="19" t="s">
        <v>110</v>
      </c>
      <c r="D45" s="67">
        <v>0</v>
      </c>
    </row>
    <row r="46" spans="1:4">
      <c r="A46" s="219" t="s">
        <v>1066</v>
      </c>
      <c r="B46" s="220" t="s">
        <v>1065</v>
      </c>
      <c r="C46" s="19" t="s">
        <v>111</v>
      </c>
      <c r="D46" s="67">
        <v>25</v>
      </c>
    </row>
    <row r="47" spans="1:4">
      <c r="A47" s="219" t="s">
        <v>904</v>
      </c>
      <c r="B47" s="220" t="s">
        <v>903</v>
      </c>
      <c r="C47" s="19" t="s">
        <v>110</v>
      </c>
      <c r="D47" s="67">
        <v>0</v>
      </c>
    </row>
    <row r="48" spans="1:4">
      <c r="A48" s="219" t="s">
        <v>1004</v>
      </c>
      <c r="B48" s="220" t="s">
        <v>1003</v>
      </c>
      <c r="C48" s="19" t="s">
        <v>111</v>
      </c>
      <c r="D48" s="67">
        <v>25</v>
      </c>
    </row>
    <row r="49" spans="1:4">
      <c r="A49" s="219" t="s">
        <v>916</v>
      </c>
      <c r="B49" s="220" t="s">
        <v>915</v>
      </c>
      <c r="C49" s="43" t="s">
        <v>112</v>
      </c>
      <c r="D49" s="67">
        <v>25</v>
      </c>
    </row>
    <row r="50" spans="1:4">
      <c r="A50" s="219" t="s">
        <v>882</v>
      </c>
      <c r="B50" s="220" t="s">
        <v>881</v>
      </c>
      <c r="C50" s="19" t="s">
        <v>110</v>
      </c>
      <c r="D50" s="67">
        <v>0</v>
      </c>
    </row>
    <row r="51" spans="1:4">
      <c r="A51" s="219" t="s">
        <v>810</v>
      </c>
      <c r="B51" s="220" t="s">
        <v>809</v>
      </c>
      <c r="C51" s="19" t="s">
        <v>110</v>
      </c>
      <c r="D51" s="67">
        <v>0</v>
      </c>
    </row>
    <row r="52" spans="1:4">
      <c r="A52" s="219" t="s">
        <v>1048</v>
      </c>
      <c r="B52" s="220" t="s">
        <v>1047</v>
      </c>
      <c r="C52" s="19" t="s">
        <v>110</v>
      </c>
      <c r="D52" s="67">
        <v>0</v>
      </c>
    </row>
    <row r="53" spans="1:4">
      <c r="A53" s="219" t="s">
        <v>864</v>
      </c>
      <c r="B53" s="220" t="s">
        <v>863</v>
      </c>
      <c r="C53" s="43" t="s">
        <v>113</v>
      </c>
      <c r="D53" s="67">
        <v>12.5</v>
      </c>
    </row>
    <row r="54" spans="1:4">
      <c r="A54" s="219" t="s">
        <v>836</v>
      </c>
      <c r="B54" s="220" t="s">
        <v>835</v>
      </c>
      <c r="C54" s="19" t="s">
        <v>110</v>
      </c>
      <c r="D54" s="67">
        <v>0</v>
      </c>
    </row>
    <row r="55" spans="1:4">
      <c r="A55" s="219" t="s">
        <v>910</v>
      </c>
      <c r="B55" s="220" t="s">
        <v>909</v>
      </c>
      <c r="C55" s="19" t="s">
        <v>110</v>
      </c>
      <c r="D55" s="67">
        <v>0</v>
      </c>
    </row>
    <row r="56" spans="1:4">
      <c r="A56" s="219" t="s">
        <v>854</v>
      </c>
      <c r="B56" s="220" t="s">
        <v>853</v>
      </c>
      <c r="C56" s="19" t="s">
        <v>110</v>
      </c>
      <c r="D56" s="67">
        <v>0</v>
      </c>
    </row>
    <row r="57" spans="1:4">
      <c r="A57" s="219" t="s">
        <v>918</v>
      </c>
      <c r="B57" s="220" t="s">
        <v>917</v>
      </c>
      <c r="C57" s="19" t="s">
        <v>110</v>
      </c>
      <c r="D57" s="67">
        <v>0</v>
      </c>
    </row>
    <row r="58" spans="1:4">
      <c r="A58" s="219" t="s">
        <v>920</v>
      </c>
      <c r="B58" s="221" t="s">
        <v>919</v>
      </c>
      <c r="C58" s="19" t="s">
        <v>110</v>
      </c>
      <c r="D58" s="67">
        <v>0</v>
      </c>
    </row>
    <row r="59" spans="1:4">
      <c r="A59" s="219" t="s">
        <v>870</v>
      </c>
      <c r="B59" s="221" t="s">
        <v>869</v>
      </c>
      <c r="C59" s="43" t="s">
        <v>113</v>
      </c>
      <c r="D59" s="67">
        <v>12.5</v>
      </c>
    </row>
    <row r="60" spans="1:4">
      <c r="A60" s="219" t="s">
        <v>816</v>
      </c>
      <c r="B60" s="220" t="s">
        <v>815</v>
      </c>
      <c r="C60" s="19" t="s">
        <v>110</v>
      </c>
      <c r="D60" s="67">
        <v>0</v>
      </c>
    </row>
    <row r="61" spans="1:4">
      <c r="A61" s="219" t="s">
        <v>862</v>
      </c>
      <c r="B61" s="220" t="s">
        <v>861</v>
      </c>
      <c r="C61" s="19" t="s">
        <v>111</v>
      </c>
      <c r="D61" s="67">
        <v>25</v>
      </c>
    </row>
    <row r="62" spans="1:4">
      <c r="A62" s="219" t="s">
        <v>846</v>
      </c>
      <c r="B62" s="220" t="s">
        <v>845</v>
      </c>
      <c r="C62" s="19" t="s">
        <v>110</v>
      </c>
      <c r="D62" s="67">
        <v>0</v>
      </c>
    </row>
    <row r="63" spans="1:4">
      <c r="A63" s="219" t="s">
        <v>900</v>
      </c>
      <c r="B63" s="220" t="s">
        <v>899</v>
      </c>
      <c r="C63" s="19" t="s">
        <v>110</v>
      </c>
      <c r="D63" s="67">
        <v>0</v>
      </c>
    </row>
    <row r="64" spans="1:4">
      <c r="A64" s="219" t="s">
        <v>1034</v>
      </c>
      <c r="B64" s="221" t="s">
        <v>1033</v>
      </c>
      <c r="C64" s="19" t="s">
        <v>110</v>
      </c>
      <c r="D64" s="67">
        <v>0</v>
      </c>
    </row>
    <row r="65" spans="1:4">
      <c r="A65" s="219" t="s">
        <v>1030</v>
      </c>
      <c r="B65" s="220" t="s">
        <v>1029</v>
      </c>
      <c r="C65" s="19" t="s">
        <v>110</v>
      </c>
      <c r="D65" s="67">
        <v>0</v>
      </c>
    </row>
    <row r="66" spans="1:4">
      <c r="A66" s="219" t="s">
        <v>1064</v>
      </c>
      <c r="B66" s="220" t="s">
        <v>1063</v>
      </c>
      <c r="C66" s="19" t="s">
        <v>110</v>
      </c>
      <c r="D66" s="67">
        <v>0</v>
      </c>
    </row>
    <row r="67" spans="1:4">
      <c r="A67" s="219" t="s">
        <v>886</v>
      </c>
      <c r="B67" s="220" t="s">
        <v>885</v>
      </c>
      <c r="C67" s="19" t="s">
        <v>110</v>
      </c>
      <c r="D67" s="67">
        <v>0</v>
      </c>
    </row>
    <row r="68" spans="1:4">
      <c r="A68" s="219" t="s">
        <v>930</v>
      </c>
      <c r="B68" s="220" t="s">
        <v>929</v>
      </c>
      <c r="C68" s="19" t="s">
        <v>110</v>
      </c>
      <c r="D68" s="67">
        <v>0</v>
      </c>
    </row>
    <row r="69" spans="1:4">
      <c r="A69" s="219" t="s">
        <v>830</v>
      </c>
      <c r="B69" s="220" t="s">
        <v>829</v>
      </c>
      <c r="C69" s="19" t="s">
        <v>110</v>
      </c>
      <c r="D69" s="67">
        <v>0</v>
      </c>
    </row>
    <row r="70" spans="1:4">
      <c r="A70" s="219" t="s">
        <v>1036</v>
      </c>
      <c r="B70" s="220" t="s">
        <v>1035</v>
      </c>
      <c r="C70" s="19" t="s">
        <v>110</v>
      </c>
      <c r="D70" s="67">
        <v>0</v>
      </c>
    </row>
    <row r="71" spans="1:4">
      <c r="A71" s="219" t="s">
        <v>1028</v>
      </c>
      <c r="B71" s="220" t="s">
        <v>1027</v>
      </c>
      <c r="C71" s="19" t="s">
        <v>110</v>
      </c>
      <c r="D71" s="67">
        <v>0</v>
      </c>
    </row>
    <row r="72" spans="1:4">
      <c r="A72" s="219" t="s">
        <v>1008</v>
      </c>
      <c r="B72" s="220" t="s">
        <v>1007</v>
      </c>
      <c r="C72" s="43" t="s">
        <v>115</v>
      </c>
      <c r="D72" s="67">
        <v>0</v>
      </c>
    </row>
    <row r="73" spans="1:4">
      <c r="A73" s="219" t="s">
        <v>1026</v>
      </c>
      <c r="B73" s="220" t="s">
        <v>1025</v>
      </c>
      <c r="C73" s="19" t="s">
        <v>110</v>
      </c>
      <c r="D73" s="67">
        <v>0</v>
      </c>
    </row>
    <row r="74" spans="1:4">
      <c r="A74" s="219" t="s">
        <v>966</v>
      </c>
      <c r="B74" s="220" t="s">
        <v>965</v>
      </c>
      <c r="C74" s="19" t="s">
        <v>110</v>
      </c>
      <c r="D74" s="67">
        <v>0</v>
      </c>
    </row>
    <row r="75" spans="1:4">
      <c r="A75" s="219" t="s">
        <v>1046</v>
      </c>
      <c r="B75" s="220" t="s">
        <v>1045</v>
      </c>
      <c r="C75" s="19" t="s">
        <v>110</v>
      </c>
      <c r="D75" s="67">
        <v>0</v>
      </c>
    </row>
    <row r="76" spans="1:4">
      <c r="A76" s="219" t="s">
        <v>850</v>
      </c>
      <c r="B76" s="220" t="s">
        <v>849</v>
      </c>
      <c r="C76" s="19" t="s">
        <v>110</v>
      </c>
      <c r="D76" s="67">
        <v>0</v>
      </c>
    </row>
    <row r="77" spans="1:4">
      <c r="A77" s="219" t="s">
        <v>896</v>
      </c>
      <c r="B77" s="220" t="s">
        <v>895</v>
      </c>
      <c r="C77" s="19" t="s">
        <v>110</v>
      </c>
      <c r="D77" s="67">
        <v>0</v>
      </c>
    </row>
    <row r="78" spans="1:4">
      <c r="A78" s="219" t="s">
        <v>1006</v>
      </c>
      <c r="B78" s="220" t="s">
        <v>1005</v>
      </c>
      <c r="C78" s="19" t="s">
        <v>110</v>
      </c>
      <c r="D78" s="67">
        <v>0</v>
      </c>
    </row>
    <row r="79" spans="1:4">
      <c r="A79" s="219" t="s">
        <v>972</v>
      </c>
      <c r="B79" s="220" t="s">
        <v>971</v>
      </c>
      <c r="C79" s="19" t="s">
        <v>110</v>
      </c>
      <c r="D79" s="67">
        <v>0</v>
      </c>
    </row>
    <row r="80" spans="1:4">
      <c r="A80" s="219" t="s">
        <v>970</v>
      </c>
      <c r="B80" s="220" t="s">
        <v>969</v>
      </c>
      <c r="C80" s="19" t="s">
        <v>110</v>
      </c>
      <c r="D80" s="67">
        <v>0</v>
      </c>
    </row>
    <row r="81" spans="1:4">
      <c r="A81" s="219" t="s">
        <v>996</v>
      </c>
      <c r="B81" s="220" t="s">
        <v>995</v>
      </c>
      <c r="C81" s="19" t="s">
        <v>110</v>
      </c>
      <c r="D81" s="67">
        <v>0</v>
      </c>
    </row>
    <row r="82" spans="1:4">
      <c r="A82" s="219" t="s">
        <v>1012</v>
      </c>
      <c r="B82" s="221" t="s">
        <v>1011</v>
      </c>
      <c r="C82" s="43" t="s">
        <v>115</v>
      </c>
      <c r="D82" s="67">
        <v>0</v>
      </c>
    </row>
    <row r="83" spans="1:4">
      <c r="A83" s="219" t="s">
        <v>926</v>
      </c>
      <c r="B83" s="220" t="s">
        <v>925</v>
      </c>
      <c r="C83" s="19" t="s">
        <v>110</v>
      </c>
      <c r="D83" s="67">
        <v>0</v>
      </c>
    </row>
    <row r="84" spans="1:4">
      <c r="A84" s="219" t="s">
        <v>1032</v>
      </c>
      <c r="B84" s="220" t="s">
        <v>1031</v>
      </c>
      <c r="C84" s="19" t="s">
        <v>111</v>
      </c>
      <c r="D84" s="67">
        <v>25</v>
      </c>
    </row>
    <row r="85" spans="1:4">
      <c r="A85" s="219" t="s">
        <v>968</v>
      </c>
      <c r="B85" s="220" t="s">
        <v>967</v>
      </c>
      <c r="C85" s="19" t="s">
        <v>110</v>
      </c>
      <c r="D85" s="67">
        <v>0</v>
      </c>
    </row>
    <row r="86" spans="1:4">
      <c r="A86" s="219" t="s">
        <v>958</v>
      </c>
      <c r="B86" s="220" t="s">
        <v>957</v>
      </c>
      <c r="C86" s="19" t="s">
        <v>110</v>
      </c>
      <c r="D86" s="67">
        <v>0</v>
      </c>
    </row>
    <row r="87" spans="1:4">
      <c r="A87" s="219" t="s">
        <v>1054</v>
      </c>
      <c r="B87" s="220" t="s">
        <v>1053</v>
      </c>
      <c r="C87" s="19" t="s">
        <v>110</v>
      </c>
      <c r="D87" s="67">
        <v>0</v>
      </c>
    </row>
    <row r="88" spans="1:4">
      <c r="A88" s="219" t="s">
        <v>924</v>
      </c>
      <c r="B88" s="220" t="s">
        <v>923</v>
      </c>
      <c r="C88" s="19" t="s">
        <v>110</v>
      </c>
      <c r="D88" s="67">
        <v>0</v>
      </c>
    </row>
    <row r="89" spans="1:4">
      <c r="A89" s="219" t="s">
        <v>1038</v>
      </c>
      <c r="B89" s="220" t="s">
        <v>1037</v>
      </c>
      <c r="C89" s="19" t="s">
        <v>110</v>
      </c>
      <c r="D89" s="67">
        <v>0</v>
      </c>
    </row>
    <row r="90" spans="1:4">
      <c r="A90" s="219" t="s">
        <v>822</v>
      </c>
      <c r="B90" s="220" t="s">
        <v>821</v>
      </c>
      <c r="C90" s="19" t="s">
        <v>110</v>
      </c>
      <c r="D90" s="67">
        <v>0</v>
      </c>
    </row>
    <row r="91" spans="1:4">
      <c r="A91" s="219" t="s">
        <v>892</v>
      </c>
      <c r="B91" s="220" t="s">
        <v>891</v>
      </c>
      <c r="C91" s="19" t="s">
        <v>110</v>
      </c>
      <c r="D91" s="67">
        <v>0</v>
      </c>
    </row>
    <row r="92" spans="1:4">
      <c r="A92" s="219" t="s">
        <v>832</v>
      </c>
      <c r="B92" s="220" t="s">
        <v>831</v>
      </c>
      <c r="C92" s="19" t="s">
        <v>110</v>
      </c>
      <c r="D92" s="67">
        <v>0</v>
      </c>
    </row>
    <row r="93" spans="1:4">
      <c r="A93" s="219" t="s">
        <v>962</v>
      </c>
      <c r="B93" s="221" t="s">
        <v>961</v>
      </c>
      <c r="C93" s="19" t="s">
        <v>110</v>
      </c>
      <c r="D93" s="67">
        <v>0</v>
      </c>
    </row>
    <row r="94" spans="1:4">
      <c r="A94" s="219" t="s">
        <v>820</v>
      </c>
      <c r="B94" s="220" t="s">
        <v>819</v>
      </c>
      <c r="C94" s="19" t="s">
        <v>110</v>
      </c>
      <c r="D94" s="67">
        <v>0</v>
      </c>
    </row>
    <row r="95" spans="1:4">
      <c r="A95" s="219" t="s">
        <v>954</v>
      </c>
      <c r="B95" s="220" t="s">
        <v>953</v>
      </c>
      <c r="C95" s="19" t="s">
        <v>110</v>
      </c>
      <c r="D95" s="67">
        <v>0</v>
      </c>
    </row>
    <row r="96" spans="1:4">
      <c r="A96" s="219" t="s">
        <v>838</v>
      </c>
      <c r="B96" s="220" t="s">
        <v>837</v>
      </c>
      <c r="C96" s="19" t="s">
        <v>110</v>
      </c>
      <c r="D96" s="67">
        <v>0</v>
      </c>
    </row>
    <row r="97" spans="1:4">
      <c r="A97" s="219" t="s">
        <v>880</v>
      </c>
      <c r="B97" s="220" t="s">
        <v>879</v>
      </c>
      <c r="C97" s="19" t="s">
        <v>110</v>
      </c>
      <c r="D97" s="67">
        <v>0</v>
      </c>
    </row>
    <row r="98" spans="1:4">
      <c r="A98" s="219" t="s">
        <v>1052</v>
      </c>
      <c r="B98" s="220" t="s">
        <v>1051</v>
      </c>
      <c r="C98" s="19" t="s">
        <v>110</v>
      </c>
      <c r="D98" s="67">
        <v>0</v>
      </c>
    </row>
    <row r="99" spans="1:4">
      <c r="A99" s="219" t="s">
        <v>824</v>
      </c>
      <c r="B99" s="221" t="s">
        <v>823</v>
      </c>
      <c r="C99" s="43" t="s">
        <v>116</v>
      </c>
      <c r="D99" s="67">
        <v>50</v>
      </c>
    </row>
    <row r="100" spans="1:4">
      <c r="A100" s="219" t="s">
        <v>1022</v>
      </c>
      <c r="B100" s="220" t="s">
        <v>1021</v>
      </c>
      <c r="C100" s="19" t="s">
        <v>110</v>
      </c>
      <c r="D100" s="67">
        <v>0</v>
      </c>
    </row>
    <row r="101" spans="1:4">
      <c r="A101" s="219" t="s">
        <v>858</v>
      </c>
      <c r="B101" s="221" t="s">
        <v>857</v>
      </c>
      <c r="C101" s="43" t="s">
        <v>108</v>
      </c>
      <c r="D101" s="67">
        <v>100</v>
      </c>
    </row>
    <row r="102" spans="1:4">
      <c r="A102" s="219" t="s">
        <v>984</v>
      </c>
      <c r="B102" s="220" t="s">
        <v>983</v>
      </c>
      <c r="C102" s="19" t="s">
        <v>110</v>
      </c>
      <c r="D102" s="67">
        <v>0</v>
      </c>
    </row>
    <row r="103" spans="1:4">
      <c r="A103" s="219" t="s">
        <v>1010</v>
      </c>
      <c r="B103" s="220" t="s">
        <v>1009</v>
      </c>
      <c r="C103" s="19" t="s">
        <v>110</v>
      </c>
      <c r="D103" s="67">
        <v>0</v>
      </c>
    </row>
    <row r="104" spans="1:4">
      <c r="A104" s="219" t="s">
        <v>986</v>
      </c>
      <c r="B104" s="220" t="s">
        <v>985</v>
      </c>
      <c r="C104" s="19" t="s">
        <v>110</v>
      </c>
      <c r="D104" s="67">
        <v>0</v>
      </c>
    </row>
    <row r="105" spans="1:4">
      <c r="A105" s="219" t="s">
        <v>994</v>
      </c>
      <c r="B105" s="220" t="s">
        <v>993</v>
      </c>
      <c r="C105" s="19" t="s">
        <v>110</v>
      </c>
      <c r="D105" s="67">
        <v>0</v>
      </c>
    </row>
    <row r="106" spans="1:4">
      <c r="A106" s="219" t="s">
        <v>922</v>
      </c>
      <c r="B106" s="220" t="s">
        <v>921</v>
      </c>
      <c r="C106" s="19" t="s">
        <v>110</v>
      </c>
      <c r="D106" s="67">
        <v>0</v>
      </c>
    </row>
    <row r="107" spans="1:4">
      <c r="A107" s="219" t="s">
        <v>944</v>
      </c>
      <c r="B107" s="220" t="s">
        <v>943</v>
      </c>
      <c r="C107" s="19" t="s">
        <v>110</v>
      </c>
      <c r="D107" s="67">
        <v>0</v>
      </c>
    </row>
    <row r="108" spans="1:4">
      <c r="A108" s="219" t="s">
        <v>860</v>
      </c>
      <c r="B108" s="220" t="s">
        <v>859</v>
      </c>
      <c r="C108" s="19" t="s">
        <v>110</v>
      </c>
      <c r="D108" s="67">
        <v>0</v>
      </c>
    </row>
    <row r="109" spans="1:4">
      <c r="A109" s="219" t="s">
        <v>852</v>
      </c>
      <c r="B109" s="220" t="s">
        <v>851</v>
      </c>
      <c r="C109" s="19" t="s">
        <v>110</v>
      </c>
      <c r="D109" s="67">
        <v>0</v>
      </c>
    </row>
    <row r="110" spans="1:4">
      <c r="A110" s="219" t="s">
        <v>1020</v>
      </c>
      <c r="B110" s="220" t="s">
        <v>1019</v>
      </c>
      <c r="C110" s="19" t="s">
        <v>110</v>
      </c>
      <c r="D110" s="67">
        <v>0</v>
      </c>
    </row>
    <row r="111" spans="1:4">
      <c r="A111" s="219" t="s">
        <v>878</v>
      </c>
      <c r="B111" s="220" t="s">
        <v>877</v>
      </c>
      <c r="C111" s="19" t="s">
        <v>110</v>
      </c>
      <c r="D111" s="67">
        <v>0</v>
      </c>
    </row>
    <row r="112" spans="1:4">
      <c r="A112" s="219" t="s">
        <v>1044</v>
      </c>
      <c r="B112" s="220" t="s">
        <v>1043</v>
      </c>
      <c r="C112" s="19" t="s">
        <v>110</v>
      </c>
      <c r="D112" s="67">
        <v>0</v>
      </c>
    </row>
    <row r="113" spans="1:4">
      <c r="A113" s="219" t="s">
        <v>874</v>
      </c>
      <c r="B113" s="220" t="s">
        <v>873</v>
      </c>
      <c r="C113" s="19" t="s">
        <v>110</v>
      </c>
      <c r="D113" s="67">
        <v>0</v>
      </c>
    </row>
    <row r="114" spans="1:4">
      <c r="A114" s="219" t="s">
        <v>956</v>
      </c>
      <c r="B114" s="220" t="s">
        <v>955</v>
      </c>
      <c r="C114" s="19" t="s">
        <v>110</v>
      </c>
      <c r="D114" s="67">
        <v>0</v>
      </c>
    </row>
    <row r="115" spans="1:4">
      <c r="A115" s="219" t="s">
        <v>1056</v>
      </c>
      <c r="B115" s="220" t="s">
        <v>1055</v>
      </c>
      <c r="C115" s="19" t="s">
        <v>110</v>
      </c>
      <c r="D115" s="67">
        <v>0</v>
      </c>
    </row>
    <row r="116" spans="1:4">
      <c r="A116" s="219" t="s">
        <v>876</v>
      </c>
      <c r="B116" s="220" t="s">
        <v>875</v>
      </c>
      <c r="C116" s="19" t="s">
        <v>110</v>
      </c>
      <c r="D116" s="67">
        <v>0</v>
      </c>
    </row>
    <row r="117" spans="1:4">
      <c r="A117" s="219" t="s">
        <v>936</v>
      </c>
      <c r="B117" s="220" t="s">
        <v>935</v>
      </c>
      <c r="C117" s="19" t="s">
        <v>110</v>
      </c>
      <c r="D117" s="67">
        <v>0</v>
      </c>
    </row>
    <row r="118" spans="1:4">
      <c r="A118" s="219" t="s">
        <v>998</v>
      </c>
      <c r="B118" s="220" t="s">
        <v>997</v>
      </c>
      <c r="C118" s="19" t="s">
        <v>110</v>
      </c>
      <c r="D118" s="67">
        <v>0</v>
      </c>
    </row>
    <row r="119" spans="1:4">
      <c r="A119" s="219" t="s">
        <v>888</v>
      </c>
      <c r="B119" s="221" t="s">
        <v>887</v>
      </c>
      <c r="C119" s="19" t="s">
        <v>111</v>
      </c>
      <c r="D119" s="67">
        <v>25</v>
      </c>
    </row>
    <row r="120" spans="1:4">
      <c r="A120" s="219" t="s">
        <v>890</v>
      </c>
      <c r="B120" s="220" t="s">
        <v>889</v>
      </c>
      <c r="C120" s="43" t="s">
        <v>113</v>
      </c>
      <c r="D120" s="67">
        <v>12.5</v>
      </c>
    </row>
    <row r="121" spans="1:4">
      <c r="A121" s="219" t="s">
        <v>960</v>
      </c>
      <c r="B121" s="220" t="s">
        <v>959</v>
      </c>
      <c r="C121" s="19" t="s">
        <v>110</v>
      </c>
      <c r="D121" s="67">
        <v>0</v>
      </c>
    </row>
    <row r="122" spans="1:4">
      <c r="A122" s="219" t="s">
        <v>844</v>
      </c>
      <c r="B122" s="220" t="s">
        <v>843</v>
      </c>
      <c r="C122" s="19" t="s">
        <v>110</v>
      </c>
      <c r="D122" s="67">
        <v>0</v>
      </c>
    </row>
    <row r="123" spans="1:4">
      <c r="A123" s="219" t="s">
        <v>840</v>
      </c>
      <c r="B123" s="220" t="s">
        <v>839</v>
      </c>
      <c r="C123" s="19" t="s">
        <v>110</v>
      </c>
      <c r="D123" s="67">
        <v>0</v>
      </c>
    </row>
    <row r="124" spans="1:4">
      <c r="A124" s="219" t="s">
        <v>848</v>
      </c>
      <c r="B124" s="220" t="s">
        <v>847</v>
      </c>
      <c r="C124" s="19" t="s">
        <v>110</v>
      </c>
      <c r="D124" s="67">
        <v>0</v>
      </c>
    </row>
    <row r="125" spans="1:4">
      <c r="A125" s="219" t="s">
        <v>982</v>
      </c>
      <c r="B125" s="220" t="s">
        <v>981</v>
      </c>
      <c r="C125" s="19" t="s">
        <v>110</v>
      </c>
      <c r="D125" s="67">
        <v>0</v>
      </c>
    </row>
    <row r="126" spans="1:4">
      <c r="A126" s="219" t="s">
        <v>912</v>
      </c>
      <c r="B126" s="220" t="s">
        <v>911</v>
      </c>
      <c r="C126" s="43" t="s">
        <v>113</v>
      </c>
      <c r="D126" s="67">
        <v>12.5</v>
      </c>
    </row>
    <row r="127" spans="1:4">
      <c r="A127" s="219" t="s">
        <v>818</v>
      </c>
      <c r="B127" s="220" t="s">
        <v>817</v>
      </c>
      <c r="C127" s="19" t="s">
        <v>110</v>
      </c>
      <c r="D127" s="67">
        <v>0</v>
      </c>
    </row>
    <row r="128" spans="1:4">
      <c r="A128" s="219" t="s">
        <v>826</v>
      </c>
      <c r="B128" s="220" t="s">
        <v>825</v>
      </c>
      <c r="C128" s="19" t="s">
        <v>110</v>
      </c>
      <c r="D128" s="67">
        <v>0</v>
      </c>
    </row>
    <row r="129" spans="1:4">
      <c r="A129" s="219" t="s">
        <v>938</v>
      </c>
      <c r="B129" s="220" t="s">
        <v>937</v>
      </c>
      <c r="C129" s="19" t="s">
        <v>110</v>
      </c>
      <c r="D129" s="67">
        <v>0</v>
      </c>
    </row>
    <row r="130" spans="1:4">
      <c r="A130" s="219" t="s">
        <v>808</v>
      </c>
      <c r="B130" s="220" t="s">
        <v>807</v>
      </c>
      <c r="C130" s="19" t="s">
        <v>110</v>
      </c>
      <c r="D130" s="67">
        <v>0</v>
      </c>
    </row>
    <row r="131" spans="1:4">
      <c r="A131" s="219" t="s">
        <v>866</v>
      </c>
      <c r="B131" s="220" t="s">
        <v>865</v>
      </c>
      <c r="C131" s="43" t="s">
        <v>117</v>
      </c>
      <c r="D131" s="67">
        <v>0</v>
      </c>
    </row>
    <row r="132" spans="1:4">
      <c r="A132" s="219" t="s">
        <v>1050</v>
      </c>
      <c r="B132" s="220" t="s">
        <v>1049</v>
      </c>
      <c r="C132" s="43" t="s">
        <v>117</v>
      </c>
      <c r="D132" s="67">
        <v>0</v>
      </c>
    </row>
    <row r="133" spans="1:4">
      <c r="A133" s="219" t="s">
        <v>894</v>
      </c>
      <c r="B133" s="220" t="s">
        <v>893</v>
      </c>
      <c r="C133" s="43" t="s">
        <v>113</v>
      </c>
      <c r="D133" s="67">
        <v>12.5</v>
      </c>
    </row>
    <row r="134" spans="1:4">
      <c r="A134" s="219" t="s">
        <v>868</v>
      </c>
      <c r="B134" s="220" t="s">
        <v>867</v>
      </c>
      <c r="C134" s="43" t="s">
        <v>116</v>
      </c>
      <c r="D134" s="67">
        <v>50</v>
      </c>
    </row>
    <row r="135" spans="1:4">
      <c r="A135" s="219" t="s">
        <v>1058</v>
      </c>
      <c r="B135" s="220" t="s">
        <v>1057</v>
      </c>
      <c r="C135" s="19" t="s">
        <v>110</v>
      </c>
      <c r="D135" s="67">
        <v>0</v>
      </c>
    </row>
    <row r="136" spans="1:4">
      <c r="A136" s="219" t="s">
        <v>814</v>
      </c>
      <c r="B136" s="220" t="s">
        <v>813</v>
      </c>
      <c r="C136" s="43" t="s">
        <v>115</v>
      </c>
      <c r="D136" s="67">
        <v>0</v>
      </c>
    </row>
    <row r="137" spans="1:4">
      <c r="A137" s="219" t="s">
        <v>1002</v>
      </c>
      <c r="B137" s="220" t="s">
        <v>1001</v>
      </c>
      <c r="C137" s="19" t="s">
        <v>110</v>
      </c>
      <c r="D137" s="67">
        <v>0</v>
      </c>
    </row>
    <row r="138" spans="1:4">
      <c r="A138" s="219" t="s">
        <v>988</v>
      </c>
      <c r="B138" s="220" t="s">
        <v>987</v>
      </c>
      <c r="C138" s="19" t="s">
        <v>111</v>
      </c>
      <c r="D138" s="67">
        <v>25</v>
      </c>
    </row>
    <row r="139" spans="1:4" ht="13.5" thickBot="1">
      <c r="A139" s="222" t="s">
        <v>976</v>
      </c>
      <c r="B139" s="223" t="s">
        <v>975</v>
      </c>
      <c r="C139" s="22" t="s">
        <v>110</v>
      </c>
      <c r="D139" s="68">
        <v>0</v>
      </c>
    </row>
  </sheetData>
  <mergeCells count="1">
    <mergeCell ref="E2:H2"/>
  </mergeCells>
  <phoneticPr fontId="1" type="noConversion"/>
  <conditionalFormatting sqref="D9:D139">
    <cfRule type="dataBar" priority="1">
      <dataBar>
        <cfvo type="min" val="0"/>
        <cfvo type="max" val="0"/>
        <color rgb="FF008AEF"/>
      </dataBar>
    </cfRule>
  </conditionalFormatting>
  <pageMargins left="0.75" right="0.75" top="1" bottom="1" header="0.5" footer="0.5"/>
  <pageSetup orientation="portrait" verticalDpi="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topLeftCell="A12"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B149"/>
  <sheetViews>
    <sheetView zoomScale="89" zoomScaleNormal="89" workbookViewId="0">
      <pane ySplit="16" topLeftCell="A17" activePane="bottomLeft" state="frozen"/>
      <selection activeCell="A101" sqref="A101"/>
      <selection pane="bottomLeft"/>
    </sheetView>
  </sheetViews>
  <sheetFormatPr defaultRowHeight="12.75"/>
  <cols>
    <col min="1" max="1" width="39.28515625" style="8" customWidth="1"/>
    <col min="2" max="2" width="26.5703125" style="8" bestFit="1" customWidth="1"/>
    <col min="3" max="3" width="13.140625" style="2" bestFit="1" customWidth="1"/>
    <col min="4" max="4" width="15.7109375" bestFit="1" customWidth="1"/>
    <col min="5" max="5" width="26.140625" style="2" bestFit="1" customWidth="1"/>
    <col min="6" max="6" width="21.5703125" style="2" bestFit="1" customWidth="1"/>
    <col min="7" max="7" width="23.28515625" style="2" bestFit="1" customWidth="1"/>
    <col min="8" max="8" width="16" style="2" bestFit="1" customWidth="1"/>
    <col min="9" max="9" width="29.7109375" style="2" bestFit="1" customWidth="1"/>
    <col min="10" max="10" width="25.140625" style="2" bestFit="1" customWidth="1"/>
    <col min="11" max="11" width="23.7109375" style="2" customWidth="1"/>
    <col min="12" max="12" width="20.140625" style="2" bestFit="1" customWidth="1"/>
    <col min="13" max="13" width="22.140625" style="2" bestFit="1" customWidth="1"/>
    <col min="14" max="14" width="17.7109375" style="2" bestFit="1" customWidth="1"/>
    <col min="15" max="15" width="24.140625" style="2" bestFit="1" customWidth="1"/>
    <col min="16" max="16" width="19.7109375" style="2" bestFit="1" customWidth="1"/>
    <col min="17" max="17" width="18.7109375" style="2" bestFit="1" customWidth="1"/>
    <col min="18" max="18" width="14.28515625" style="2" bestFit="1" customWidth="1"/>
    <col min="19" max="19" width="22.28515625" style="48" bestFit="1" customWidth="1"/>
    <col min="20" max="20" width="17.85546875" style="2" bestFit="1" customWidth="1"/>
    <col min="21" max="21" width="25.7109375" style="2" bestFit="1" customWidth="1"/>
    <col min="22" max="22" width="21.28515625" style="2" bestFit="1" customWidth="1"/>
    <col min="23" max="23" width="29" style="48" bestFit="1" customWidth="1"/>
    <col min="24" max="24" width="24.5703125" style="2" bestFit="1" customWidth="1"/>
    <col min="25" max="25" width="18.28515625" style="2" bestFit="1" customWidth="1"/>
    <col min="26" max="26" width="24.42578125" style="2" bestFit="1" customWidth="1"/>
    <col min="27" max="27" width="7.5703125" style="2" bestFit="1" customWidth="1"/>
    <col min="28" max="28" width="21" style="2" bestFit="1" customWidth="1"/>
  </cols>
  <sheetData>
    <row r="1" spans="1:28" ht="18.75" thickBot="1">
      <c r="A1" s="117" t="s">
        <v>1111</v>
      </c>
    </row>
    <row r="2" spans="1:28" ht="15.75" customHeight="1" thickBot="1">
      <c r="G2" s="210" t="s">
        <v>1120</v>
      </c>
      <c r="H2" s="214" t="s">
        <v>1121</v>
      </c>
      <c r="J2" s="262" t="s">
        <v>153</v>
      </c>
      <c r="K2" s="263"/>
      <c r="L2" s="264"/>
      <c r="R2" s="48"/>
      <c r="S2" s="2"/>
      <c r="V2" s="48"/>
      <c r="W2" s="2"/>
      <c r="AB2"/>
    </row>
    <row r="3" spans="1:28" ht="15.75" customHeight="1">
      <c r="A3" s="124" t="s">
        <v>1112</v>
      </c>
      <c r="G3" s="211" t="s">
        <v>129</v>
      </c>
      <c r="H3" s="224">
        <v>0.1</v>
      </c>
      <c r="J3" s="135"/>
      <c r="K3" s="147" t="s">
        <v>122</v>
      </c>
      <c r="L3" s="136"/>
      <c r="R3" s="48"/>
      <c r="S3" s="2"/>
      <c r="V3" s="48"/>
      <c r="W3" s="2"/>
      <c r="AB3"/>
    </row>
    <row r="4" spans="1:28" ht="15.75" customHeight="1">
      <c r="A4" s="124"/>
      <c r="G4" s="211" t="s">
        <v>131</v>
      </c>
      <c r="H4" s="224">
        <v>0.1</v>
      </c>
      <c r="J4" s="137"/>
      <c r="K4" s="147" t="s">
        <v>152</v>
      </c>
      <c r="L4" s="136"/>
      <c r="R4" s="48"/>
      <c r="S4" s="2"/>
      <c r="V4" s="48"/>
      <c r="W4" s="2"/>
      <c r="AB4"/>
    </row>
    <row r="5" spans="1:28" ht="15.75" customHeight="1">
      <c r="A5" s="124" t="s">
        <v>1118</v>
      </c>
      <c r="G5" s="211" t="s">
        <v>133</v>
      </c>
      <c r="H5" s="224">
        <v>0.1</v>
      </c>
      <c r="J5" s="138"/>
      <c r="K5" s="147"/>
      <c r="L5" s="136"/>
      <c r="R5" s="48"/>
      <c r="S5" s="2"/>
      <c r="V5" s="48"/>
      <c r="W5" s="2"/>
      <c r="AB5"/>
    </row>
    <row r="6" spans="1:28" ht="15.75" customHeight="1">
      <c r="A6" s="124" t="s">
        <v>1117</v>
      </c>
      <c r="G6" s="211" t="s">
        <v>135</v>
      </c>
      <c r="H6" s="224">
        <v>0.1</v>
      </c>
      <c r="J6" s="139"/>
      <c r="K6" s="147" t="s">
        <v>119</v>
      </c>
      <c r="L6" s="136"/>
      <c r="R6" s="48"/>
      <c r="S6" s="2"/>
      <c r="V6" s="48"/>
      <c r="W6" s="2"/>
      <c r="AB6"/>
    </row>
    <row r="7" spans="1:28" ht="15.75" customHeight="1">
      <c r="A7" s="124" t="s">
        <v>1113</v>
      </c>
      <c r="G7" s="211" t="s">
        <v>137</v>
      </c>
      <c r="H7" s="224">
        <v>0.1</v>
      </c>
      <c r="J7" s="140"/>
      <c r="K7" s="147" t="s">
        <v>121</v>
      </c>
      <c r="L7" s="136"/>
      <c r="R7" s="48"/>
      <c r="S7" s="2"/>
      <c r="V7" s="48"/>
      <c r="W7" s="2"/>
      <c r="AB7"/>
    </row>
    <row r="8" spans="1:28" ht="15.75" customHeight="1">
      <c r="A8" s="124" t="s">
        <v>1114</v>
      </c>
      <c r="G8" s="211" t="s">
        <v>139</v>
      </c>
      <c r="H8" s="224">
        <v>0.1</v>
      </c>
      <c r="J8" s="141"/>
      <c r="K8" s="148"/>
      <c r="L8" s="136"/>
      <c r="R8" s="48"/>
      <c r="S8" s="2"/>
      <c r="V8" s="48"/>
      <c r="W8" s="2"/>
      <c r="AB8"/>
    </row>
    <row r="9" spans="1:28" ht="15.75" customHeight="1">
      <c r="G9" s="212" t="s">
        <v>156</v>
      </c>
      <c r="H9" s="225">
        <v>0.15</v>
      </c>
      <c r="J9" s="142"/>
      <c r="K9" s="147" t="s">
        <v>148</v>
      </c>
      <c r="L9" s="136"/>
      <c r="R9" s="48"/>
      <c r="S9" s="2"/>
      <c r="V9" s="48"/>
      <c r="W9" s="2"/>
      <c r="AB9"/>
    </row>
    <row r="10" spans="1:28" ht="15.75" customHeight="1">
      <c r="A10" s="124" t="s">
        <v>1115</v>
      </c>
      <c r="G10" s="212" t="s">
        <v>146</v>
      </c>
      <c r="H10" s="225">
        <v>0.15</v>
      </c>
      <c r="J10" s="143"/>
      <c r="K10" s="147" t="s">
        <v>149</v>
      </c>
      <c r="L10" s="136"/>
      <c r="R10" s="48"/>
      <c r="S10" s="2"/>
      <c r="V10" s="48"/>
      <c r="W10" s="2"/>
      <c r="AB10"/>
    </row>
    <row r="11" spans="1:28" ht="15.75" customHeight="1">
      <c r="A11" s="124" t="s">
        <v>1116</v>
      </c>
      <c r="G11" s="213" t="s">
        <v>144</v>
      </c>
      <c r="H11" s="226">
        <v>0.05</v>
      </c>
      <c r="J11" s="138"/>
      <c r="K11" s="147"/>
      <c r="L11" s="136"/>
      <c r="R11" s="48"/>
      <c r="S11" s="2"/>
      <c r="V11" s="48"/>
      <c r="W11" s="2"/>
      <c r="AB11"/>
    </row>
    <row r="12" spans="1:28" ht="15.75" customHeight="1" thickBot="1">
      <c r="A12" s="124" t="s">
        <v>1154</v>
      </c>
      <c r="G12" s="227" t="s">
        <v>145</v>
      </c>
      <c r="H12" s="228">
        <v>0.05</v>
      </c>
      <c r="J12" s="144"/>
      <c r="K12" s="147" t="s">
        <v>150</v>
      </c>
      <c r="L12" s="136"/>
      <c r="R12" s="48"/>
      <c r="S12" s="2"/>
      <c r="V12" s="48"/>
      <c r="W12" s="2"/>
      <c r="AB12"/>
    </row>
    <row r="13" spans="1:28" s="9" customFormat="1" ht="15.75" customHeight="1" thickBot="1">
      <c r="A13" s="242" t="s">
        <v>1153</v>
      </c>
      <c r="B13" s="133"/>
      <c r="C13" s="46"/>
      <c r="E13" s="46"/>
      <c r="G13" s="210" t="s">
        <v>1122</v>
      </c>
      <c r="H13" s="234">
        <f>SUM(H3:H12)</f>
        <v>1</v>
      </c>
      <c r="J13" s="145"/>
      <c r="K13" s="126" t="s">
        <v>151</v>
      </c>
      <c r="L13" s="146"/>
      <c r="P13" s="46"/>
      <c r="Q13" s="46"/>
      <c r="R13" s="48"/>
      <c r="S13" s="46"/>
      <c r="T13" s="46"/>
      <c r="U13" s="46"/>
      <c r="V13" s="48"/>
      <c r="W13" s="46"/>
      <c r="X13" s="46"/>
      <c r="Y13" s="46"/>
      <c r="Z13" s="46"/>
      <c r="AA13" s="46"/>
    </row>
    <row r="14" spans="1:28" s="9" customFormat="1" ht="15.75" customHeight="1" thickBot="1">
      <c r="A14" s="133"/>
      <c r="B14" s="133"/>
      <c r="C14" s="46"/>
      <c r="E14" s="46"/>
      <c r="G14" s="216"/>
      <c r="H14" s="216"/>
      <c r="J14" s="217"/>
      <c r="K14" s="218"/>
      <c r="L14" s="215"/>
      <c r="M14" s="215"/>
      <c r="Q14" s="46"/>
      <c r="R14" s="46"/>
      <c r="S14" s="48"/>
      <c r="T14" s="46"/>
      <c r="U14" s="46"/>
      <c r="V14" s="46"/>
      <c r="W14" s="48"/>
      <c r="X14" s="46"/>
      <c r="Y14" s="46"/>
      <c r="Z14" s="46"/>
      <c r="AA14" s="46"/>
      <c r="AB14" s="46"/>
    </row>
    <row r="15" spans="1:28" ht="15.75" customHeight="1" thickBot="1">
      <c r="A15" s="229" t="s">
        <v>1127</v>
      </c>
      <c r="B15" s="230"/>
      <c r="C15" s="231" t="s">
        <v>1123</v>
      </c>
      <c r="D15" s="232"/>
      <c r="E15" s="231" t="s">
        <v>1126</v>
      </c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2"/>
      <c r="Q15" s="231" t="s">
        <v>1125</v>
      </c>
      <c r="R15" s="233"/>
      <c r="S15" s="233"/>
      <c r="T15" s="232"/>
      <c r="U15" s="231" t="s">
        <v>1124</v>
      </c>
      <c r="V15" s="233"/>
      <c r="W15" s="233"/>
      <c r="X15" s="232"/>
    </row>
    <row r="16" spans="1:28" ht="16.5" thickBot="1">
      <c r="A16" s="265" t="s">
        <v>1067</v>
      </c>
      <c r="B16" s="266" t="s">
        <v>1068</v>
      </c>
      <c r="C16" s="267" t="s">
        <v>154</v>
      </c>
      <c r="D16" s="268" t="s">
        <v>155</v>
      </c>
      <c r="E16" s="269" t="s">
        <v>129</v>
      </c>
      <c r="F16" s="270" t="s">
        <v>130</v>
      </c>
      <c r="G16" s="269" t="s">
        <v>131</v>
      </c>
      <c r="H16" s="270" t="s">
        <v>132</v>
      </c>
      <c r="I16" s="269" t="s">
        <v>133</v>
      </c>
      <c r="J16" s="270" t="s">
        <v>134</v>
      </c>
      <c r="K16" s="269" t="s">
        <v>135</v>
      </c>
      <c r="L16" s="270" t="s">
        <v>136</v>
      </c>
      <c r="M16" s="269" t="s">
        <v>137</v>
      </c>
      <c r="N16" s="270" t="s">
        <v>138</v>
      </c>
      <c r="O16" s="269" t="s">
        <v>139</v>
      </c>
      <c r="P16" s="270" t="s">
        <v>140</v>
      </c>
      <c r="Q16" s="271" t="s">
        <v>156</v>
      </c>
      <c r="R16" s="272" t="s">
        <v>157</v>
      </c>
      <c r="S16" s="273" t="s">
        <v>146</v>
      </c>
      <c r="T16" s="274" t="s">
        <v>143</v>
      </c>
      <c r="U16" s="275" t="s">
        <v>144</v>
      </c>
      <c r="V16" s="276" t="s">
        <v>141</v>
      </c>
      <c r="W16" s="275" t="s">
        <v>145</v>
      </c>
      <c r="X16" s="277" t="s">
        <v>142</v>
      </c>
      <c r="Y16"/>
      <c r="Z16"/>
      <c r="AA16"/>
      <c r="AB16"/>
    </row>
    <row r="17" spans="1:28" ht="15.75">
      <c r="A17" s="278" t="s">
        <v>828</v>
      </c>
      <c r="B17" s="279" t="s">
        <v>827</v>
      </c>
      <c r="C17" s="280">
        <f>F17+H17+J17+L17+N17+P17+R17+T17+V17+X17</f>
        <v>48.137647003609423</v>
      </c>
      <c r="D17" s="301">
        <f>RANK(C17,C:C,0)</f>
        <v>22</v>
      </c>
      <c r="E17" s="281">
        <f>'A1) Population Structure'!K10</f>
        <v>57.218874218659266</v>
      </c>
      <c r="F17" s="282">
        <f>E17*$H$3</f>
        <v>5.7218874218659268</v>
      </c>
      <c r="G17" s="281">
        <f>'A2) Rarity &amp; Density'!J11</f>
        <v>99.71289673119</v>
      </c>
      <c r="H17" s="282">
        <f>G17*$H$4</f>
        <v>9.9712896731190011</v>
      </c>
      <c r="I17" s="281">
        <f>'A3) Regeneration Capacity'!X12</f>
        <v>38.738535994305728</v>
      </c>
      <c r="J17" s="282">
        <f>I17*$H$5</f>
        <v>3.8738535994305732</v>
      </c>
      <c r="K17" s="281">
        <f>'A4) Dispersal Ability'!G9</f>
        <v>90</v>
      </c>
      <c r="L17" s="282">
        <f>K17*$H$6</f>
        <v>9</v>
      </c>
      <c r="M17" s="281">
        <f>'A5) Habitat Affinities'!O12</f>
        <v>53.934451179998192</v>
      </c>
      <c r="N17" s="282">
        <f>M17*$H$7</f>
        <v>5.3934451179998195</v>
      </c>
      <c r="O17" s="281">
        <f>'A6) Genetic Variation'!N10</f>
        <v>47</v>
      </c>
      <c r="P17" s="282">
        <f>O17*$H$8</f>
        <v>4.7</v>
      </c>
      <c r="Q17" s="283">
        <f>'B1) Pests&amp;Pathogens'!X10</f>
        <v>43.636363636363633</v>
      </c>
      <c r="R17" s="284">
        <f>Q17*$H$9</f>
        <v>6.545454545454545</v>
      </c>
      <c r="S17" s="285">
        <f>'B2) Climate Change Pressure'!T14</f>
        <v>19.528086128458327</v>
      </c>
      <c r="T17" s="286">
        <f>S17*$H$10</f>
        <v>2.9292129192687488</v>
      </c>
      <c r="U17" s="287">
        <f>'C1) Endemism'!E8</f>
        <v>5.007452941610574E-2</v>
      </c>
      <c r="V17" s="288">
        <f>U17*$H$11</f>
        <v>2.5037264708052871E-3</v>
      </c>
      <c r="W17" s="287">
        <f>'C2) Conservation Status'!D9</f>
        <v>0</v>
      </c>
      <c r="X17" s="289">
        <f>W17*$H$12</f>
        <v>0</v>
      </c>
      <c r="Y17"/>
      <c r="Z17"/>
      <c r="AA17"/>
      <c r="AB17"/>
    </row>
    <row r="18" spans="1:28" ht="15.75">
      <c r="A18" s="278" t="s">
        <v>906</v>
      </c>
      <c r="B18" s="279" t="s">
        <v>905</v>
      </c>
      <c r="C18" s="280">
        <f>F18+H18+J18+L18+N18+P18+R18+T18+V18+X18</f>
        <v>54.969639912320062</v>
      </c>
      <c r="D18" s="301">
        <f>RANK(C18,C:C,0)</f>
        <v>3</v>
      </c>
      <c r="E18" s="281">
        <f>'A1) Population Structure'!K11</f>
        <v>62.890149173888425</v>
      </c>
      <c r="F18" s="282">
        <f>E18*$H$3</f>
        <v>6.289014917388843</v>
      </c>
      <c r="G18" s="281">
        <f>'A2) Rarity &amp; Density'!J12</f>
        <v>97.478965071312601</v>
      </c>
      <c r="H18" s="282">
        <f>G18*$H$4</f>
        <v>9.7478965071312604</v>
      </c>
      <c r="I18" s="281">
        <f>'A3) Regeneration Capacity'!X13</f>
        <v>34.827437331513664</v>
      </c>
      <c r="J18" s="282">
        <f>I18*$H$5</f>
        <v>3.4827437331513664</v>
      </c>
      <c r="K18" s="281">
        <f>'A4) Dispersal Ability'!G10</f>
        <v>90</v>
      </c>
      <c r="L18" s="282">
        <f>K18*$H$6</f>
        <v>9</v>
      </c>
      <c r="M18" s="281">
        <f>'A5) Habitat Affinities'!O13</f>
        <v>69.427631451455994</v>
      </c>
      <c r="N18" s="282">
        <f>M18*$H$7</f>
        <v>6.9427631451455998</v>
      </c>
      <c r="O18" s="281">
        <f>'A6) Genetic Variation'!N11</f>
        <v>22</v>
      </c>
      <c r="P18" s="282">
        <f>O18*$H$8</f>
        <v>2.2000000000000002</v>
      </c>
      <c r="Q18" s="285">
        <f>'B1) Pests&amp;Pathogens'!X11</f>
        <v>43.636363636363633</v>
      </c>
      <c r="R18" s="286">
        <f>Q18*$H$9</f>
        <v>6.545454545454545</v>
      </c>
      <c r="S18" s="285">
        <f>'B2) Climate Change Pressure'!T15</f>
        <v>13.411780426989605</v>
      </c>
      <c r="T18" s="286">
        <f>S18*$H$10</f>
        <v>2.0117670640484406</v>
      </c>
      <c r="U18" s="287">
        <f>'C1) Endemism'!E9</f>
        <v>100</v>
      </c>
      <c r="V18" s="288">
        <f>U18*$H$11</f>
        <v>5</v>
      </c>
      <c r="W18" s="287">
        <f>'C2) Conservation Status'!D10</f>
        <v>75</v>
      </c>
      <c r="X18" s="289">
        <f>W18*$H$12</f>
        <v>3.75</v>
      </c>
      <c r="Y18"/>
      <c r="Z18"/>
      <c r="AA18"/>
      <c r="AB18"/>
    </row>
    <row r="19" spans="1:28" ht="15.75">
      <c r="A19" s="278" t="s">
        <v>902</v>
      </c>
      <c r="B19" s="279" t="s">
        <v>901</v>
      </c>
      <c r="C19" s="280">
        <f>F19+H19+J19+L19+N19+P19+R19+T19+V19+X19</f>
        <v>45.98006009467742</v>
      </c>
      <c r="D19" s="301">
        <f>RANK(C19,C:C,0)</f>
        <v>28</v>
      </c>
      <c r="E19" s="281">
        <f>'A1) Population Structure'!K12</f>
        <v>51.406566510357337</v>
      </c>
      <c r="F19" s="282">
        <f>E19*$H$3</f>
        <v>5.1406566510357337</v>
      </c>
      <c r="G19" s="281">
        <f>'A2) Rarity &amp; Density'!J13</f>
        <v>96.027471099838891</v>
      </c>
      <c r="H19" s="282">
        <f>G19*$H$4</f>
        <v>9.6027471099838895</v>
      </c>
      <c r="I19" s="281">
        <f>'A3) Regeneration Capacity'!X14</f>
        <v>47.783582947901692</v>
      </c>
      <c r="J19" s="282">
        <f>I19*$H$5</f>
        <v>4.778358294790169</v>
      </c>
      <c r="K19" s="281">
        <f>'A4) Dispersal Ability'!G11</f>
        <v>90</v>
      </c>
      <c r="L19" s="282">
        <f>K19*$H$6</f>
        <v>9</v>
      </c>
      <c r="M19" s="281">
        <f>'A5) Habitat Affinities'!O14</f>
        <v>56.243870388740355</v>
      </c>
      <c r="N19" s="282">
        <f>M19*$H$7</f>
        <v>5.624387038874036</v>
      </c>
      <c r="O19" s="281">
        <f>'A6) Genetic Variation'!N12</f>
        <v>22</v>
      </c>
      <c r="P19" s="282">
        <f>O19*$H$8</f>
        <v>2.2000000000000002</v>
      </c>
      <c r="Q19" s="285">
        <f>'B1) Pests&amp;Pathogens'!X12</f>
        <v>9.0909090909090917</v>
      </c>
      <c r="R19" s="286">
        <f>Q19*$H$9</f>
        <v>1.3636363636363638</v>
      </c>
      <c r="S19" s="285">
        <f>'B2) Climate Change Pressure'!T16</f>
        <v>45.277760547850072</v>
      </c>
      <c r="T19" s="286">
        <f>S19*$H$10</f>
        <v>6.7916640821775109</v>
      </c>
      <c r="U19" s="287">
        <f>'C1) Endemism'!E10</f>
        <v>4.5722110835941594</v>
      </c>
      <c r="V19" s="288">
        <f>U19*$H$11</f>
        <v>0.22861055417970799</v>
      </c>
      <c r="W19" s="287">
        <f>'C2) Conservation Status'!D11</f>
        <v>25</v>
      </c>
      <c r="X19" s="289">
        <f>W19*$H$12</f>
        <v>1.25</v>
      </c>
      <c r="Y19"/>
      <c r="Z19"/>
      <c r="AA19"/>
      <c r="AB19"/>
    </row>
    <row r="20" spans="1:28" ht="15.75">
      <c r="A20" s="278" t="s">
        <v>872</v>
      </c>
      <c r="B20" s="279" t="s">
        <v>871</v>
      </c>
      <c r="C20" s="280">
        <f>F20+H20+J20+L20+N20+P20+R20+T20+V20+X20</f>
        <v>48.491375323320163</v>
      </c>
      <c r="D20" s="301">
        <f>RANK(C20,C:C,0)</f>
        <v>20</v>
      </c>
      <c r="E20" s="281">
        <f>'A1) Population Structure'!K13</f>
        <v>55.271246714390792</v>
      </c>
      <c r="F20" s="282">
        <f>E20*$H$3</f>
        <v>5.5271246714390792</v>
      </c>
      <c r="G20" s="281">
        <f>'A2) Rarity &amp; Density'!J14</f>
        <v>99.769446248110256</v>
      </c>
      <c r="H20" s="282">
        <f>G20*$H$4</f>
        <v>9.9769446248110256</v>
      </c>
      <c r="I20" s="281">
        <f>'A3) Regeneration Capacity'!X15</f>
        <v>46.532515576822099</v>
      </c>
      <c r="J20" s="282">
        <f>I20*$H$5</f>
        <v>4.6532515576822098</v>
      </c>
      <c r="K20" s="281">
        <f>'A4) Dispersal Ability'!G12</f>
        <v>90</v>
      </c>
      <c r="L20" s="282">
        <f>K20*$H$6</f>
        <v>9</v>
      </c>
      <c r="M20" s="281">
        <f>'A5) Habitat Affinities'!O15</f>
        <v>52.039460727728105</v>
      </c>
      <c r="N20" s="282">
        <f>M20*$H$7</f>
        <v>5.2039460727728111</v>
      </c>
      <c r="O20" s="281">
        <f>'A6) Genetic Variation'!N13</f>
        <v>22</v>
      </c>
      <c r="P20" s="282">
        <f>O20*$H$8</f>
        <v>2.2000000000000002</v>
      </c>
      <c r="Q20" s="285">
        <f>'B1) Pests&amp;Pathogens'!X13</f>
        <v>9.0909090909090917</v>
      </c>
      <c r="R20" s="286">
        <f>Q20*$H$9</f>
        <v>1.3636363636363638</v>
      </c>
      <c r="S20" s="285">
        <f>'B2) Climate Change Pressure'!T17</f>
        <v>63.884170138783368</v>
      </c>
      <c r="T20" s="286">
        <f>S20*$H$10</f>
        <v>9.5826255208175048</v>
      </c>
      <c r="U20" s="287">
        <f>'C1) Endemism'!E11</f>
        <v>19.676930243223108</v>
      </c>
      <c r="V20" s="288">
        <f>U20*$H$11</f>
        <v>0.98384651216115548</v>
      </c>
      <c r="W20" s="287">
        <f>'C2) Conservation Status'!D12</f>
        <v>0</v>
      </c>
      <c r="X20" s="289">
        <f>W20*$H$12</f>
        <v>0</v>
      </c>
      <c r="Y20"/>
      <c r="Z20"/>
      <c r="AA20"/>
      <c r="AB20"/>
    </row>
    <row r="21" spans="1:28" ht="15.75">
      <c r="A21" s="278" t="s">
        <v>856</v>
      </c>
      <c r="B21" s="279" t="s">
        <v>855</v>
      </c>
      <c r="C21" s="280">
        <f>F21+H21+J21+L21+N21+P21+R21+T21+V21+X21</f>
        <v>36.65839341607424</v>
      </c>
      <c r="D21" s="301">
        <f>RANK(C21,C:C,0)</f>
        <v>81</v>
      </c>
      <c r="E21" s="281">
        <f>'A1) Population Structure'!K14</f>
        <v>0.66644065464738134</v>
      </c>
      <c r="F21" s="282">
        <f>E21*$H$3</f>
        <v>6.6644065464738139E-2</v>
      </c>
      <c r="G21" s="281">
        <f>'A2) Rarity &amp; Density'!J15</f>
        <v>98.490114192486374</v>
      </c>
      <c r="H21" s="282">
        <f>G21*$H$4</f>
        <v>9.8490114192486384</v>
      </c>
      <c r="I21" s="281">
        <f>'A3) Regeneration Capacity'!X16</f>
        <v>12.005307826996752</v>
      </c>
      <c r="J21" s="282">
        <f>I21*$H$5</f>
        <v>1.2005307826996754</v>
      </c>
      <c r="K21" s="281">
        <f>'A4) Dispersal Ability'!G13</f>
        <v>90</v>
      </c>
      <c r="L21" s="282">
        <f>K21*$H$6</f>
        <v>9</v>
      </c>
      <c r="M21" s="281">
        <f>'A5) Habitat Affinities'!O16</f>
        <v>36.730888902884161</v>
      </c>
      <c r="N21" s="282">
        <f>M21*$H$7</f>
        <v>3.6730888902884162</v>
      </c>
      <c r="O21" s="281">
        <f>'A6) Genetic Variation'!N14</f>
        <v>55.333333333333336</v>
      </c>
      <c r="P21" s="282">
        <f>O21*$H$8</f>
        <v>5.5333333333333341</v>
      </c>
      <c r="Q21" s="285">
        <f>'B1) Pests&amp;Pathogens'!X14</f>
        <v>9.0909090909090917</v>
      </c>
      <c r="R21" s="286">
        <f>Q21*$H$9</f>
        <v>1.3636363636363638</v>
      </c>
      <c r="S21" s="285">
        <f>'B2) Climate Change Pressure'!T18</f>
        <v>38.118142035473241</v>
      </c>
      <c r="T21" s="286">
        <f>S21*$H$10</f>
        <v>5.7177213053209863</v>
      </c>
      <c r="U21" s="287">
        <f>'C1) Endemism'!E12</f>
        <v>5.0885451216417943</v>
      </c>
      <c r="V21" s="288">
        <f>U21*$H$11</f>
        <v>0.25442725608208971</v>
      </c>
      <c r="W21" s="287">
        <f>'C2) Conservation Status'!D13</f>
        <v>0</v>
      </c>
      <c r="X21" s="289">
        <f>W21*$H$12</f>
        <v>0</v>
      </c>
      <c r="Y21"/>
      <c r="Z21"/>
      <c r="AA21"/>
      <c r="AB21"/>
    </row>
    <row r="22" spans="1:28" ht="15.75">
      <c r="A22" s="278" t="s">
        <v>842</v>
      </c>
      <c r="B22" s="279" t="s">
        <v>841</v>
      </c>
      <c r="C22" s="280">
        <f>F22+H22+J22+L22+N22+P22+R22+T22+V22+X22</f>
        <v>47.654987544654325</v>
      </c>
      <c r="D22" s="301">
        <f>RANK(C22,C:C,0)</f>
        <v>23</v>
      </c>
      <c r="E22" s="281">
        <f>'A1) Population Structure'!K15</f>
        <v>60.132288230324932</v>
      </c>
      <c r="F22" s="282">
        <f>E22*$H$3</f>
        <v>6.0132288230324935</v>
      </c>
      <c r="G22" s="281">
        <f>'A2) Rarity &amp; Density'!J16</f>
        <v>99.756705547321587</v>
      </c>
      <c r="H22" s="282">
        <f>G22*$H$4</f>
        <v>9.9756705547321598</v>
      </c>
      <c r="I22" s="281">
        <f>'A3) Regeneration Capacity'!X17</f>
        <v>48.431014986371714</v>
      </c>
      <c r="J22" s="282">
        <f>I22*$H$5</f>
        <v>4.8431014986371714</v>
      </c>
      <c r="K22" s="281">
        <f>'A4) Dispersal Ability'!G14</f>
        <v>90</v>
      </c>
      <c r="L22" s="282">
        <f>K22*$H$6</f>
        <v>9</v>
      </c>
      <c r="M22" s="281">
        <f>'A5) Habitat Affinities'!O17</f>
        <v>50.520362356368807</v>
      </c>
      <c r="N22" s="282">
        <f>M22*$H$7</f>
        <v>5.0520362356368809</v>
      </c>
      <c r="O22" s="281">
        <f>'A6) Genetic Variation'!N15</f>
        <v>30.333333333333332</v>
      </c>
      <c r="P22" s="282">
        <f>O22*$H$8</f>
        <v>3.0333333333333332</v>
      </c>
      <c r="Q22" s="285">
        <f>'B1) Pests&amp;Pathogens'!X15</f>
        <v>9.0909090909090917</v>
      </c>
      <c r="R22" s="286">
        <f>Q22*$H$9</f>
        <v>1.3636363636363638</v>
      </c>
      <c r="S22" s="285">
        <f>'B2) Climate Change Pressure'!T19</f>
        <v>53.84227708430727</v>
      </c>
      <c r="T22" s="286">
        <f>S22*$H$10</f>
        <v>8.0763415626460908</v>
      </c>
      <c r="U22" s="287">
        <f>'C1) Endemism'!E13</f>
        <v>5.9527834599966525</v>
      </c>
      <c r="V22" s="288">
        <f>U22*$H$11</f>
        <v>0.29763917299983261</v>
      </c>
      <c r="W22" s="287">
        <f>'C2) Conservation Status'!D14</f>
        <v>0</v>
      </c>
      <c r="X22" s="289">
        <f>W22*$H$12</f>
        <v>0</v>
      </c>
      <c r="Y22"/>
      <c r="Z22"/>
      <c r="AA22"/>
      <c r="AB22"/>
    </row>
    <row r="23" spans="1:28" ht="15.75">
      <c r="A23" s="278" t="s">
        <v>1014</v>
      </c>
      <c r="B23" s="279" t="s">
        <v>1013</v>
      </c>
      <c r="C23" s="280">
        <f>F23+H23+J23+L23+N23+P23+R23+T23+V23+X23</f>
        <v>44.679323903170683</v>
      </c>
      <c r="D23" s="301">
        <f>RANK(C23,C:C,0)</f>
        <v>31</v>
      </c>
      <c r="E23" s="281">
        <f>'A1) Population Structure'!K16</f>
        <v>59.295521886929265</v>
      </c>
      <c r="F23" s="282">
        <f>E23*$H$3</f>
        <v>5.9295521886929272</v>
      </c>
      <c r="G23" s="281">
        <f>'A2) Rarity &amp; Density'!J17</f>
        <v>94.740400992656902</v>
      </c>
      <c r="H23" s="282">
        <f>G23*$H$4</f>
        <v>9.4740400992656912</v>
      </c>
      <c r="I23" s="281">
        <f>'A3) Regeneration Capacity'!X18</f>
        <v>36.273700769062394</v>
      </c>
      <c r="J23" s="282">
        <f>I23*$H$5</f>
        <v>3.6273700769062396</v>
      </c>
      <c r="K23" s="281">
        <f>'A4) Dispersal Ability'!G15</f>
        <v>90</v>
      </c>
      <c r="L23" s="282">
        <f>K23*$H$6</f>
        <v>9</v>
      </c>
      <c r="M23" s="281">
        <f>'A5) Habitat Affinities'!O18</f>
        <v>74.533261921784415</v>
      </c>
      <c r="N23" s="282">
        <f>M23*$H$7</f>
        <v>7.4533261921784417</v>
      </c>
      <c r="O23" s="281">
        <f>'A6) Genetic Variation'!N16</f>
        <v>22</v>
      </c>
      <c r="P23" s="282">
        <f>O23*$H$8</f>
        <v>2.2000000000000002</v>
      </c>
      <c r="Q23" s="285">
        <f>'B1) Pests&amp;Pathogens'!X16</f>
        <v>9.0909090909090917</v>
      </c>
      <c r="R23" s="286">
        <f>Q23*$H$9</f>
        <v>1.3636363636363638</v>
      </c>
      <c r="S23" s="285">
        <f>'B2) Climate Change Pressure'!T20</f>
        <v>34.716275838478758</v>
      </c>
      <c r="T23" s="286">
        <f>S23*$H$10</f>
        <v>5.2074413757718139</v>
      </c>
      <c r="U23" s="287">
        <f>'C1) Endemism'!E14</f>
        <v>8.4791521343840159</v>
      </c>
      <c r="V23" s="288">
        <f>U23*$H$11</f>
        <v>0.4239576067192008</v>
      </c>
      <c r="W23" s="287">
        <f>'C2) Conservation Status'!D15</f>
        <v>0</v>
      </c>
      <c r="X23" s="289">
        <f>W23*$H$12</f>
        <v>0</v>
      </c>
      <c r="Y23"/>
      <c r="Z23"/>
      <c r="AA23"/>
      <c r="AB23"/>
    </row>
    <row r="24" spans="1:28" ht="15.75">
      <c r="A24" s="278" t="s">
        <v>964</v>
      </c>
      <c r="B24" s="279" t="s">
        <v>963</v>
      </c>
      <c r="C24" s="280">
        <f>F24+H24+J24+L24+N24+P24+R24+T24+V24+X24</f>
        <v>25.943897630754769</v>
      </c>
      <c r="D24" s="301">
        <f>RANK(C24,C:C,0)</f>
        <v>128</v>
      </c>
      <c r="E24" s="281">
        <f>'A1) Population Structure'!K17</f>
        <v>0</v>
      </c>
      <c r="F24" s="282">
        <f>E24*$H$3</f>
        <v>0</v>
      </c>
      <c r="G24" s="281">
        <f>'A2) Rarity &amp; Density'!J18</f>
        <v>30.246531813092425</v>
      </c>
      <c r="H24" s="282">
        <f>G24*$H$4</f>
        <v>3.0246531813092425</v>
      </c>
      <c r="I24" s="281">
        <f>'A3) Regeneration Capacity'!X19</f>
        <v>18.6575015729703</v>
      </c>
      <c r="J24" s="282">
        <f>I24*$H$5</f>
        <v>1.8657501572970301</v>
      </c>
      <c r="K24" s="281">
        <f>'A4) Dispersal Ability'!G16</f>
        <v>90</v>
      </c>
      <c r="L24" s="282">
        <f>K24*$H$6</f>
        <v>9</v>
      </c>
      <c r="M24" s="281">
        <f>'A5) Habitat Affinities'!O19</f>
        <v>15.935634816245853</v>
      </c>
      <c r="N24" s="282">
        <f>M24*$H$7</f>
        <v>1.5935634816245854</v>
      </c>
      <c r="O24" s="281">
        <f>'A6) Genetic Variation'!N17</f>
        <v>55.333333333333336</v>
      </c>
      <c r="P24" s="282">
        <f>O24*$H$8</f>
        <v>5.5333333333333341</v>
      </c>
      <c r="Q24" s="285">
        <f>'B1) Pests&amp;Pathogens'!X17</f>
        <v>9.0909090909090917</v>
      </c>
      <c r="R24" s="286">
        <f>Q24*$H$9</f>
        <v>1.3636363636363638</v>
      </c>
      <c r="S24" s="285">
        <f>'B2) Climate Change Pressure'!T21</f>
        <v>21.480152348039155</v>
      </c>
      <c r="T24" s="286">
        <f>S24*$H$10</f>
        <v>3.2220228522058734</v>
      </c>
      <c r="U24" s="287">
        <f>'C1) Endemism'!E15</f>
        <v>6.8187652269667334</v>
      </c>
      <c r="V24" s="288">
        <f>U24*$H$11</f>
        <v>0.34093826134833671</v>
      </c>
      <c r="W24" s="287">
        <f>'C2) Conservation Status'!D16</f>
        <v>0</v>
      </c>
      <c r="X24" s="289">
        <f>W24*$H$12</f>
        <v>0</v>
      </c>
      <c r="Y24"/>
      <c r="Z24"/>
      <c r="AA24"/>
      <c r="AB24"/>
    </row>
    <row r="25" spans="1:28" ht="15.75">
      <c r="A25" s="278" t="s">
        <v>1000</v>
      </c>
      <c r="B25" s="279" t="s">
        <v>999</v>
      </c>
      <c r="C25" s="280">
        <f>F25+H25+J25+L25+N25+P25+R25+T25+V25+X25</f>
        <v>35.699783986982062</v>
      </c>
      <c r="D25" s="301">
        <f>RANK(C25,C:C,0)</f>
        <v>85</v>
      </c>
      <c r="E25" s="281">
        <f>'A1) Population Structure'!K18</f>
        <v>5.8700675417640014E-3</v>
      </c>
      <c r="F25" s="282">
        <f>E25*$H$3</f>
        <v>5.870067541764002E-4</v>
      </c>
      <c r="G25" s="281">
        <f>'A2) Rarity &amp; Density'!J19</f>
        <v>99.754883931610451</v>
      </c>
      <c r="H25" s="282">
        <f>G25*$H$4</f>
        <v>9.9754883931610454</v>
      </c>
      <c r="I25" s="281">
        <f>'A3) Regeneration Capacity'!X20</f>
        <v>24.534191198374298</v>
      </c>
      <c r="J25" s="282">
        <f>I25*$H$5</f>
        <v>2.45341911983743</v>
      </c>
      <c r="K25" s="281">
        <f>'A4) Dispersal Ability'!G17</f>
        <v>90</v>
      </c>
      <c r="L25" s="282">
        <f>K25*$H$6</f>
        <v>9</v>
      </c>
      <c r="M25" s="281">
        <f>'A5) Habitat Affinities'!O20</f>
        <v>34.359426098721038</v>
      </c>
      <c r="N25" s="282">
        <f>M25*$H$7</f>
        <v>3.4359426098721038</v>
      </c>
      <c r="O25" s="281">
        <f>'A6) Genetic Variation'!N18</f>
        <v>22</v>
      </c>
      <c r="P25" s="282">
        <f>O25*$H$8</f>
        <v>2.2000000000000002</v>
      </c>
      <c r="Q25" s="285">
        <f>'B1) Pests&amp;Pathogens'!X18</f>
        <v>9.0909090909090917</v>
      </c>
      <c r="R25" s="286">
        <f>Q25*$H$9</f>
        <v>1.3636363636363638</v>
      </c>
      <c r="S25" s="285">
        <f>'B2) Climate Change Pressure'!T22</f>
        <v>45.524073857079436</v>
      </c>
      <c r="T25" s="286">
        <f>S25*$H$10</f>
        <v>6.8286110785619156</v>
      </c>
      <c r="U25" s="287">
        <f>'C1) Endemism'!E16</f>
        <v>8.8419883031805124</v>
      </c>
      <c r="V25" s="288">
        <f>U25*$H$11</f>
        <v>0.44209941515902562</v>
      </c>
      <c r="W25" s="287">
        <f>'C2) Conservation Status'!D17</f>
        <v>0</v>
      </c>
      <c r="X25" s="289">
        <f>W25*$H$12</f>
        <v>0</v>
      </c>
      <c r="Y25"/>
      <c r="Z25"/>
      <c r="AA25"/>
      <c r="AB25"/>
    </row>
    <row r="26" spans="1:28" ht="15.75">
      <c r="A26" s="278" t="s">
        <v>1016</v>
      </c>
      <c r="B26" s="279" t="s">
        <v>1015</v>
      </c>
      <c r="C26" s="280">
        <f>F26+H26+J26+L26+N26+P26+R26+T26+V26+X26</f>
        <v>40.645287741250634</v>
      </c>
      <c r="D26" s="301">
        <f>RANK(C26,C:C,0)</f>
        <v>57</v>
      </c>
      <c r="E26" s="281">
        <f>'A1) Population Structure'!K19</f>
        <v>33.05582372740853</v>
      </c>
      <c r="F26" s="282">
        <f>E26*$H$3</f>
        <v>3.3055823727408531</v>
      </c>
      <c r="G26" s="281">
        <f>'A2) Rarity &amp; Density'!J20</f>
        <v>72.702982964801663</v>
      </c>
      <c r="H26" s="282">
        <f>G26*$H$4</f>
        <v>7.270298296480167</v>
      </c>
      <c r="I26" s="281">
        <f>'A3) Regeneration Capacity'!X21</f>
        <v>52.051981939587129</v>
      </c>
      <c r="J26" s="282">
        <f>I26*$H$5</f>
        <v>5.2051981939587133</v>
      </c>
      <c r="K26" s="281">
        <f>'A4) Dispersal Ability'!G18</f>
        <v>90</v>
      </c>
      <c r="L26" s="282">
        <f>K26*$H$6</f>
        <v>9</v>
      </c>
      <c r="M26" s="281">
        <f>'A5) Habitat Affinities'!O21</f>
        <v>41.130375137446009</v>
      </c>
      <c r="N26" s="282">
        <f>M26*$H$7</f>
        <v>4.1130375137446009</v>
      </c>
      <c r="O26" s="281">
        <f>'A6) Genetic Variation'!N19</f>
        <v>55.333333333333336</v>
      </c>
      <c r="P26" s="282">
        <f>O26*$H$8</f>
        <v>5.5333333333333341</v>
      </c>
      <c r="Q26" s="285">
        <f>'B1) Pests&amp;Pathogens'!X19</f>
        <v>9.0909090909090917</v>
      </c>
      <c r="R26" s="286">
        <f>Q26*$H$9</f>
        <v>1.3636363636363638</v>
      </c>
      <c r="S26" s="285">
        <f>'B2) Climate Change Pressure'!T23</f>
        <v>30.149730570030147</v>
      </c>
      <c r="T26" s="286">
        <f>S26*$H$10</f>
        <v>4.5224595855045218</v>
      </c>
      <c r="U26" s="287">
        <f>'C1) Endemism'!E17</f>
        <v>6.6348416370415855</v>
      </c>
      <c r="V26" s="288">
        <f>U26*$H$11</f>
        <v>0.33174208185207932</v>
      </c>
      <c r="W26" s="287">
        <f>'C2) Conservation Status'!D18</f>
        <v>0</v>
      </c>
      <c r="X26" s="289">
        <f>W26*$H$12</f>
        <v>0</v>
      </c>
      <c r="Y26"/>
      <c r="Z26"/>
      <c r="AA26"/>
      <c r="AB26"/>
    </row>
    <row r="27" spans="1:28" ht="15.75">
      <c r="A27" s="278" t="s">
        <v>932</v>
      </c>
      <c r="B27" s="279" t="s">
        <v>931</v>
      </c>
      <c r="C27" s="280">
        <f>F27+H27+J27+L27+N27+P27+R27+T27+V27+X27</f>
        <v>41.634782385214187</v>
      </c>
      <c r="D27" s="301">
        <f>RANK(C27,C:C,0)</f>
        <v>51</v>
      </c>
      <c r="E27" s="281">
        <f>'A1) Population Structure'!K20</f>
        <v>50.276089378254255</v>
      </c>
      <c r="F27" s="282">
        <f>E27*$H$3</f>
        <v>5.0276089378254261</v>
      </c>
      <c r="G27" s="281">
        <f>'A2) Rarity &amp; Density'!J21</f>
        <v>99.766947011473846</v>
      </c>
      <c r="H27" s="282">
        <f>G27*$H$4</f>
        <v>9.9766947011473857</v>
      </c>
      <c r="I27" s="281">
        <f>'A3) Regeneration Capacity'!X22</f>
        <v>8.0462210297616856</v>
      </c>
      <c r="J27" s="282">
        <f>I27*$H$5</f>
        <v>0.80462210297616865</v>
      </c>
      <c r="K27" s="281">
        <f>'A4) Dispersal Ability'!G19</f>
        <v>90</v>
      </c>
      <c r="L27" s="282">
        <f>K27*$H$6</f>
        <v>9</v>
      </c>
      <c r="M27" s="281">
        <f>'A5) Habitat Affinities'!O22</f>
        <v>57.462824123011231</v>
      </c>
      <c r="N27" s="282">
        <f>M27*$H$7</f>
        <v>5.7462824123011238</v>
      </c>
      <c r="O27" s="281">
        <f>'A6) Genetic Variation'!N20</f>
        <v>44.333333333333336</v>
      </c>
      <c r="P27" s="282">
        <f>O27*$H$8</f>
        <v>4.4333333333333336</v>
      </c>
      <c r="Q27" s="285">
        <f>'B1) Pests&amp;Pathogens'!X20</f>
        <v>9.0909090909090917</v>
      </c>
      <c r="R27" s="286">
        <f>Q27*$H$9</f>
        <v>1.3636363636363638</v>
      </c>
      <c r="S27" s="285">
        <f>'B2) Climate Change Pressure'!T24</f>
        <v>34.426067740389776</v>
      </c>
      <c r="T27" s="286">
        <f>S27*$H$10</f>
        <v>5.1639101610584666</v>
      </c>
      <c r="U27" s="287">
        <f>'C1) Endemism'!E18</f>
        <v>2.373887458718364</v>
      </c>
      <c r="V27" s="288">
        <f>U27*$H$11</f>
        <v>0.11869437293591821</v>
      </c>
      <c r="W27" s="287">
        <f>'C2) Conservation Status'!D19</f>
        <v>0</v>
      </c>
      <c r="X27" s="289">
        <f>W27*$H$12</f>
        <v>0</v>
      </c>
      <c r="Y27"/>
      <c r="Z27"/>
      <c r="AA27"/>
      <c r="AB27"/>
    </row>
    <row r="28" spans="1:28" ht="15.75">
      <c r="A28" s="278" t="s">
        <v>1062</v>
      </c>
      <c r="B28" s="279" t="s">
        <v>1061</v>
      </c>
      <c r="C28" s="280">
        <f>F28+H28+J28+L28+N28+P28+R28+T28+V28+X28</f>
        <v>47.588476052910593</v>
      </c>
      <c r="D28" s="301">
        <f>RANK(C28,C:C,0)</f>
        <v>25</v>
      </c>
      <c r="E28" s="281">
        <f>'A1) Population Structure'!K21</f>
        <v>36.526413773871219</v>
      </c>
      <c r="F28" s="282">
        <f>E28*$H$3</f>
        <v>3.652641377387122</v>
      </c>
      <c r="G28" s="281">
        <f>'A2) Rarity &amp; Density'!J22</f>
        <v>96.037597285102905</v>
      </c>
      <c r="H28" s="282">
        <f>G28*$H$4</f>
        <v>9.6037597285102905</v>
      </c>
      <c r="I28" s="281">
        <f>'A3) Regeneration Capacity'!X23</f>
        <v>32.329272685997317</v>
      </c>
      <c r="J28" s="282">
        <f>I28*$H$5</f>
        <v>3.2329272685997319</v>
      </c>
      <c r="K28" s="281">
        <f>'A4) Dispersal Ability'!G20</f>
        <v>100</v>
      </c>
      <c r="L28" s="282">
        <f>K28*$H$6</f>
        <v>10</v>
      </c>
      <c r="M28" s="281">
        <f>'A5) Habitat Affinities'!O23</f>
        <v>64.466629876155878</v>
      </c>
      <c r="N28" s="282">
        <f>M28*$H$7</f>
        <v>6.4466629876155883</v>
      </c>
      <c r="O28" s="281">
        <f>'A6) Genetic Variation'!N21</f>
        <v>50</v>
      </c>
      <c r="P28" s="282">
        <f>O28*$H$8</f>
        <v>5</v>
      </c>
      <c r="Q28" s="285">
        <f>'B1) Pests&amp;Pathogens'!X21</f>
        <v>1.8181818181818181</v>
      </c>
      <c r="R28" s="286">
        <f>Q28*$H$9</f>
        <v>0.27272727272727271</v>
      </c>
      <c r="S28" s="285">
        <f>'B2) Climate Change Pressure'!T25</f>
        <v>44.672619950600975</v>
      </c>
      <c r="T28" s="286">
        <f>S28*$H$10</f>
        <v>6.7008929925901457</v>
      </c>
      <c r="U28" s="287">
        <f>'C1) Endemism'!E19</f>
        <v>53.577288509608778</v>
      </c>
      <c r="V28" s="288">
        <f>U28*$H$11</f>
        <v>2.6788644254804392</v>
      </c>
      <c r="W28" s="287">
        <f>'C2) Conservation Status'!D20</f>
        <v>0</v>
      </c>
      <c r="X28" s="289">
        <f>W28*$H$12</f>
        <v>0</v>
      </c>
      <c r="Y28"/>
      <c r="Z28"/>
      <c r="AA28"/>
      <c r="AB28"/>
    </row>
    <row r="29" spans="1:28" ht="15.75">
      <c r="A29" s="278" t="s">
        <v>942</v>
      </c>
      <c r="B29" s="279" t="s">
        <v>941</v>
      </c>
      <c r="C29" s="280">
        <f>F29+H29+J29+L29+N29+P29+R29+T29+V29+X29</f>
        <v>52.196399574632814</v>
      </c>
      <c r="D29" s="301">
        <f>RANK(C29,C:C,0)</f>
        <v>11</v>
      </c>
      <c r="E29" s="281">
        <f>'A1) Population Structure'!K22</f>
        <v>66.087619471839375</v>
      </c>
      <c r="F29" s="282">
        <f>E29*$H$3</f>
        <v>6.6087619471839378</v>
      </c>
      <c r="G29" s="281">
        <f>'A2) Rarity &amp; Density'!J23</f>
        <v>99.509970036238229</v>
      </c>
      <c r="H29" s="282">
        <f>G29*$H$4</f>
        <v>9.950997003623824</v>
      </c>
      <c r="I29" s="281">
        <f>'A3) Regeneration Capacity'!X24</f>
        <v>25.903859350318243</v>
      </c>
      <c r="J29" s="282">
        <f>I29*$H$5</f>
        <v>2.5903859350318243</v>
      </c>
      <c r="K29" s="281">
        <f>'A4) Dispersal Ability'!G21</f>
        <v>100</v>
      </c>
      <c r="L29" s="282">
        <f>K29*$H$6</f>
        <v>10</v>
      </c>
      <c r="M29" s="281">
        <f>'A5) Habitat Affinities'!O24</f>
        <v>62.260768224384421</v>
      </c>
      <c r="N29" s="282">
        <f>M29*$H$7</f>
        <v>6.2260768224384426</v>
      </c>
      <c r="O29" s="281">
        <f>'A6) Genetic Variation'!N22</f>
        <v>87.5</v>
      </c>
      <c r="P29" s="282">
        <f>O29*$H$8</f>
        <v>8.75</v>
      </c>
      <c r="Q29" s="285">
        <f>'B1) Pests&amp;Pathogens'!X22</f>
        <v>1.8181818181818181</v>
      </c>
      <c r="R29" s="286">
        <f>Q29*$H$9</f>
        <v>0.27272727272727271</v>
      </c>
      <c r="S29" s="285">
        <f>'B2) Climate Change Pressure'!T26</f>
        <v>51.574991563360655</v>
      </c>
      <c r="T29" s="286">
        <f>S29*$H$10</f>
        <v>7.7362487345040982</v>
      </c>
      <c r="U29" s="287">
        <f>'C1) Endemism'!E20</f>
        <v>1.2240371824681175</v>
      </c>
      <c r="V29" s="288">
        <f>U29*$H$11</f>
        <v>6.120185912340588E-2</v>
      </c>
      <c r="W29" s="287">
        <f>'C2) Conservation Status'!D21</f>
        <v>0</v>
      </c>
      <c r="X29" s="289">
        <f>W29*$H$12</f>
        <v>0</v>
      </c>
      <c r="Y29"/>
      <c r="Z29"/>
      <c r="AA29"/>
      <c r="AB29"/>
    </row>
    <row r="30" spans="1:28" ht="15.75">
      <c r="A30" s="278" t="s">
        <v>946</v>
      </c>
      <c r="B30" s="279" t="s">
        <v>945</v>
      </c>
      <c r="C30" s="280">
        <f>F30+H30+J30+L30+N30+P30+R30+T30+V30+X30</f>
        <v>48.454614995028123</v>
      </c>
      <c r="D30" s="301">
        <f>RANK(C30,C:C,0)</f>
        <v>21</v>
      </c>
      <c r="E30" s="281">
        <f>'A1) Population Structure'!K23</f>
        <v>53.404290150805579</v>
      </c>
      <c r="F30" s="282">
        <f>E30*$H$3</f>
        <v>5.3404290150805585</v>
      </c>
      <c r="G30" s="281">
        <f>'A2) Rarity &amp; Density'!J24</f>
        <v>99.978794338415582</v>
      </c>
      <c r="H30" s="282">
        <f>G30*$H$4</f>
        <v>9.9978794338415593</v>
      </c>
      <c r="I30" s="281">
        <f>'A3) Regeneration Capacity'!X25</f>
        <v>25</v>
      </c>
      <c r="J30" s="282">
        <f>I30*$H$5</f>
        <v>2.5</v>
      </c>
      <c r="K30" s="281">
        <f>'A4) Dispersal Ability'!G22</f>
        <v>100</v>
      </c>
      <c r="L30" s="282">
        <f>K30*$H$6</f>
        <v>10</v>
      </c>
      <c r="M30" s="281">
        <f>'A5) Habitat Affinities'!O25</f>
        <v>71.636837964662618</v>
      </c>
      <c r="N30" s="282">
        <f>M30*$H$7</f>
        <v>7.1636837964662625</v>
      </c>
      <c r="O30" s="281">
        <f>'A6) Genetic Variation'!N23</f>
        <v>50</v>
      </c>
      <c r="P30" s="282">
        <f>O30*$H$8</f>
        <v>5</v>
      </c>
      <c r="Q30" s="285">
        <f>'B1) Pests&amp;Pathogens'!X23</f>
        <v>1.8181818181818181</v>
      </c>
      <c r="R30" s="286">
        <f>Q30*$H$9</f>
        <v>0.27272727272727271</v>
      </c>
      <c r="S30" s="285">
        <f>'B2) Climate Change Pressure'!T27</f>
        <v>46.560374149659864</v>
      </c>
      <c r="T30" s="286">
        <f>S30*$H$10</f>
        <v>6.9840561224489797</v>
      </c>
      <c r="U30" s="287">
        <f>'C1) Endemism'!E21</f>
        <v>23.916787089269803</v>
      </c>
      <c r="V30" s="288">
        <f>U30*$H$11</f>
        <v>1.1958393544634902</v>
      </c>
      <c r="W30" s="287">
        <f>'C2) Conservation Status'!D22</f>
        <v>0</v>
      </c>
      <c r="X30" s="289">
        <f>W30*$H$12</f>
        <v>0</v>
      </c>
      <c r="Y30"/>
      <c r="Z30"/>
      <c r="AA30"/>
      <c r="AB30"/>
    </row>
    <row r="31" spans="1:28" ht="15.75">
      <c r="A31" s="278" t="s">
        <v>884</v>
      </c>
      <c r="B31" s="279" t="s">
        <v>883</v>
      </c>
      <c r="C31" s="280">
        <f>F31+H31+J31+L31+N31+P31+R31+T31+V31+X31</f>
        <v>27.458869570062951</v>
      </c>
      <c r="D31" s="301">
        <f>RANK(C31,C:C,0)</f>
        <v>122</v>
      </c>
      <c r="E31" s="281">
        <f>'A1) Population Structure'!K24</f>
        <v>0</v>
      </c>
      <c r="F31" s="282">
        <f>E31*$H$3</f>
        <v>0</v>
      </c>
      <c r="G31" s="281">
        <f>'A2) Rarity &amp; Density'!J25</f>
        <v>93.21598232946647</v>
      </c>
      <c r="H31" s="282">
        <f>G31*$H$4</f>
        <v>9.3215982329466467</v>
      </c>
      <c r="I31" s="281">
        <f>'A3) Regeneration Capacity'!X26</f>
        <v>2.2509713809853573</v>
      </c>
      <c r="J31" s="282">
        <f>I31*$H$5</f>
        <v>0.22509713809853574</v>
      </c>
      <c r="K31" s="281">
        <f>'A4) Dispersal Ability'!G23</f>
        <v>0</v>
      </c>
      <c r="L31" s="282">
        <f>K31*$H$6</f>
        <v>0</v>
      </c>
      <c r="M31" s="281">
        <f>'A5) Habitat Affinities'!O26</f>
        <v>46.903328837561602</v>
      </c>
      <c r="N31" s="282">
        <f>M31*$H$7</f>
        <v>4.6903328837561604</v>
      </c>
      <c r="O31" s="281">
        <f>'A6) Genetic Variation'!N24</f>
        <v>69.333333333333329</v>
      </c>
      <c r="P31" s="282">
        <f>O31*$H$8</f>
        <v>6.9333333333333336</v>
      </c>
      <c r="Q31" s="285">
        <f>'B1) Pests&amp;Pathogens'!X24</f>
        <v>0</v>
      </c>
      <c r="R31" s="286">
        <f>Q31*$H$9</f>
        <v>0</v>
      </c>
      <c r="S31" s="285">
        <f>'B2) Climate Change Pressure'!T28</f>
        <v>39.263555276389212</v>
      </c>
      <c r="T31" s="286">
        <f>S31*$H$10</f>
        <v>5.889533291458382</v>
      </c>
      <c r="U31" s="287">
        <f>'C1) Endemism'!E22</f>
        <v>7.9794938093978978</v>
      </c>
      <c r="V31" s="288">
        <f>U31*$H$11</f>
        <v>0.39897469046989492</v>
      </c>
      <c r="W31" s="287">
        <f>'C2) Conservation Status'!D23</f>
        <v>0</v>
      </c>
      <c r="X31" s="289">
        <f>W31*$H$12</f>
        <v>0</v>
      </c>
      <c r="Y31"/>
      <c r="Z31"/>
      <c r="AA31"/>
      <c r="AB31"/>
    </row>
    <row r="32" spans="1:28" ht="15.75">
      <c r="A32" s="278" t="s">
        <v>978</v>
      </c>
      <c r="B32" s="290" t="s">
        <v>977</v>
      </c>
      <c r="C32" s="280">
        <f>F32+H32+J32+L32+N32+P32+R32+T32+V32+X32</f>
        <v>34.465238757571093</v>
      </c>
      <c r="D32" s="301">
        <f>RANK(C32,C:C,0)</f>
        <v>94</v>
      </c>
      <c r="E32" s="281">
        <f>'A1) Population Structure'!K25</f>
        <v>65.365040305463452</v>
      </c>
      <c r="F32" s="282">
        <f>E32*$H$3</f>
        <v>6.5365040305463458</v>
      </c>
      <c r="G32" s="281">
        <f>'A2) Rarity &amp; Density'!J26</f>
        <v>100</v>
      </c>
      <c r="H32" s="282">
        <f>G32*$H$4</f>
        <v>10</v>
      </c>
      <c r="I32" s="281">
        <v>0</v>
      </c>
      <c r="J32" s="282">
        <f>I32*$H$5</f>
        <v>0</v>
      </c>
      <c r="K32" s="281">
        <f>'A4) Dispersal Ability'!G24</f>
        <v>0</v>
      </c>
      <c r="L32" s="282">
        <f>K32*$H$6</f>
        <v>0</v>
      </c>
      <c r="M32" s="281">
        <f>'A5) Habitat Affinities'!O27</f>
        <v>46.710149541273125</v>
      </c>
      <c r="N32" s="282">
        <f>M32*$H$7</f>
        <v>4.6710149541273127</v>
      </c>
      <c r="O32" s="281">
        <f>'A6) Genetic Variation'!N25</f>
        <v>69.333333333333329</v>
      </c>
      <c r="P32" s="282">
        <f>O32*$H$8</f>
        <v>6.9333333333333336</v>
      </c>
      <c r="Q32" s="285">
        <f>'B1) Pests&amp;Pathogens'!X25</f>
        <v>0</v>
      </c>
      <c r="R32" s="286">
        <f>Q32*$H$9</f>
        <v>0</v>
      </c>
      <c r="S32" s="285">
        <f>'B2) Climate Change Pressure'!T29</f>
        <v>41.501603198792566</v>
      </c>
      <c r="T32" s="286">
        <f>S32*$H$10</f>
        <v>6.2252404798188845</v>
      </c>
      <c r="U32" s="287">
        <f>'C1) Endemism'!E23</f>
        <v>1.9829191949043665</v>
      </c>
      <c r="V32" s="288">
        <f>U32*$H$11</f>
        <v>9.9145959745218337E-2</v>
      </c>
      <c r="W32" s="287">
        <f>'C2) Conservation Status'!D24</f>
        <v>0</v>
      </c>
      <c r="X32" s="289">
        <f>W32*$H$12</f>
        <v>0</v>
      </c>
      <c r="Y32"/>
      <c r="Z32"/>
      <c r="AA32"/>
      <c r="AB32"/>
    </row>
    <row r="33" spans="1:28" ht="15.75">
      <c r="A33" s="278" t="s">
        <v>950</v>
      </c>
      <c r="B33" s="279" t="s">
        <v>949</v>
      </c>
      <c r="C33" s="280">
        <f>F33+H33+J33+L33+N33+P33+R33+T33+V33+X33</f>
        <v>34.05955530253577</v>
      </c>
      <c r="D33" s="301">
        <f>RANK(C33,C:C,0)</f>
        <v>95</v>
      </c>
      <c r="E33" s="281">
        <f>'A1) Population Structure'!K26</f>
        <v>2.3245717349318795E-2</v>
      </c>
      <c r="F33" s="282">
        <f>E33*$H$3</f>
        <v>2.3245717349318798E-3</v>
      </c>
      <c r="G33" s="281">
        <f>'A2) Rarity &amp; Density'!J27</f>
        <v>99.218969765804886</v>
      </c>
      <c r="H33" s="282">
        <f>G33*$H$4</f>
        <v>9.9218969765804896</v>
      </c>
      <c r="I33" s="281">
        <f>'A3) Regeneration Capacity'!X28</f>
        <v>50.901547256217569</v>
      </c>
      <c r="J33" s="282">
        <f>I33*$H$5</f>
        <v>5.0901547256217574</v>
      </c>
      <c r="K33" s="281">
        <f>'A4) Dispersal Ability'!G25</f>
        <v>0</v>
      </c>
      <c r="L33" s="282">
        <f>K33*$H$6</f>
        <v>0</v>
      </c>
      <c r="M33" s="281">
        <f>'A5) Habitat Affinities'!O28</f>
        <v>60.299918489895809</v>
      </c>
      <c r="N33" s="282">
        <f>M33*$H$7</f>
        <v>6.0299918489895816</v>
      </c>
      <c r="O33" s="281">
        <f>'A6) Genetic Variation'!N26</f>
        <v>44.333333333333336</v>
      </c>
      <c r="P33" s="282">
        <f>O33*$H$8</f>
        <v>4.4333333333333336</v>
      </c>
      <c r="Q33" s="285">
        <f>'B1) Pests&amp;Pathogens'!X26</f>
        <v>0</v>
      </c>
      <c r="R33" s="286">
        <f>Q33*$H$9</f>
        <v>0</v>
      </c>
      <c r="S33" s="285">
        <f>'B2) Climate Change Pressure'!T30</f>
        <v>52.554383382553652</v>
      </c>
      <c r="T33" s="286">
        <f>S33*$H$10</f>
        <v>7.8831575073830473</v>
      </c>
      <c r="U33" s="287">
        <f>'C1) Endemism'!E24</f>
        <v>13.973926777852697</v>
      </c>
      <c r="V33" s="288">
        <f>U33*$H$11</f>
        <v>0.69869633889263483</v>
      </c>
      <c r="W33" s="287">
        <f>'C2) Conservation Status'!D25</f>
        <v>0</v>
      </c>
      <c r="X33" s="289">
        <f>W33*$H$12</f>
        <v>0</v>
      </c>
      <c r="Y33"/>
      <c r="Z33"/>
      <c r="AA33"/>
      <c r="AB33"/>
    </row>
    <row r="34" spans="1:28" ht="15.75">
      <c r="A34" s="278" t="s">
        <v>1060</v>
      </c>
      <c r="B34" s="279" t="s">
        <v>1059</v>
      </c>
      <c r="C34" s="280">
        <f>F34+H34+J34+L34+N34+P34+R34+T34+V34+X34</f>
        <v>38.015543725627282</v>
      </c>
      <c r="D34" s="301">
        <f>RANK(C34,C:C,0)</f>
        <v>71</v>
      </c>
      <c r="E34" s="281">
        <f>'A1) Population Structure'!K27</f>
        <v>34.705201565689194</v>
      </c>
      <c r="F34" s="282">
        <f>E34*$H$3</f>
        <v>3.4705201565689197</v>
      </c>
      <c r="G34" s="281">
        <f>'A2) Rarity &amp; Density'!J28</f>
        <v>96.009281414700098</v>
      </c>
      <c r="H34" s="282">
        <f>G34*$H$4</f>
        <v>9.6009281414700105</v>
      </c>
      <c r="I34" s="281">
        <f>'A3) Regeneration Capacity'!X29</f>
        <v>48.599773671762875</v>
      </c>
      <c r="J34" s="282">
        <f>I34*$H$5</f>
        <v>4.8599773671762883</v>
      </c>
      <c r="K34" s="281">
        <f>'A4) Dispersal Ability'!G26</f>
        <v>90</v>
      </c>
      <c r="L34" s="282">
        <f>K34*$H$6</f>
        <v>9</v>
      </c>
      <c r="M34" s="281">
        <f>'A5) Habitat Affinities'!O29</f>
        <v>45.317820175436651</v>
      </c>
      <c r="N34" s="282">
        <f>M34*$H$7</f>
        <v>4.5317820175436649</v>
      </c>
      <c r="O34" s="281">
        <f>'A6) Genetic Variation'!N27</f>
        <v>8.3333333333333339</v>
      </c>
      <c r="P34" s="282">
        <f>O34*$H$8</f>
        <v>0.83333333333333348</v>
      </c>
      <c r="Q34" s="285">
        <f>'B1) Pests&amp;Pathogens'!X27</f>
        <v>9.0909090909090917</v>
      </c>
      <c r="R34" s="286">
        <f>Q34*$H$9</f>
        <v>1.3636363636363638</v>
      </c>
      <c r="S34" s="285">
        <f>'B2) Climate Change Pressure'!T31</f>
        <v>26.676925504999407</v>
      </c>
      <c r="T34" s="286">
        <f>S34*$H$10</f>
        <v>4.0015388257499112</v>
      </c>
      <c r="U34" s="287">
        <f>'C1) Endemism'!E25</f>
        <v>7.0765504029756583</v>
      </c>
      <c r="V34" s="288">
        <f>U34*$H$11</f>
        <v>0.35382752014878294</v>
      </c>
      <c r="W34" s="287">
        <f>'C2) Conservation Status'!D26</f>
        <v>0</v>
      </c>
      <c r="X34" s="289">
        <f>W34*$H$12</f>
        <v>0</v>
      </c>
      <c r="Y34"/>
      <c r="Z34"/>
      <c r="AA34"/>
      <c r="AB34"/>
    </row>
    <row r="35" spans="1:28" ht="15.75">
      <c r="A35" s="278" t="s">
        <v>1024</v>
      </c>
      <c r="B35" s="279" t="s">
        <v>1023</v>
      </c>
      <c r="C35" s="280">
        <f>F35+H35+J35+L35+N35+P35+R35+T35+V35+X35</f>
        <v>37.130012262096095</v>
      </c>
      <c r="D35" s="301">
        <f>RANK(C35,C:C,0)</f>
        <v>80</v>
      </c>
      <c r="E35" s="281">
        <f>'A1) Population Structure'!K28</f>
        <v>36.062932928283573</v>
      </c>
      <c r="F35" s="282">
        <f>E35*$H$3</f>
        <v>3.6062932928283575</v>
      </c>
      <c r="G35" s="281">
        <f>'A2) Rarity &amp; Density'!J29</f>
        <v>81.251255510411596</v>
      </c>
      <c r="H35" s="282">
        <f>G35*$H$4</f>
        <v>8.12512555104116</v>
      </c>
      <c r="I35" s="281">
        <f>'A3) Regeneration Capacity'!X30</f>
        <v>35.10015404691881</v>
      </c>
      <c r="J35" s="282">
        <f>I35*$H$5</f>
        <v>3.510015404691881</v>
      </c>
      <c r="K35" s="281">
        <f>'A4) Dispersal Ability'!G27</f>
        <v>90</v>
      </c>
      <c r="L35" s="282">
        <f>K35*$H$6</f>
        <v>9</v>
      </c>
      <c r="M35" s="281">
        <f>'A5) Habitat Affinities'!O30</f>
        <v>50.933562389337034</v>
      </c>
      <c r="N35" s="282">
        <f>M35*$H$7</f>
        <v>5.0933562389337039</v>
      </c>
      <c r="O35" s="281">
        <f>'A6) Genetic Variation'!N28</f>
        <v>0</v>
      </c>
      <c r="P35" s="282">
        <f>O35*$H$8</f>
        <v>0</v>
      </c>
      <c r="Q35" s="285">
        <f>'B1) Pests&amp;Pathogens'!X28</f>
        <v>9.0909090909090917</v>
      </c>
      <c r="R35" s="286">
        <f>Q35*$H$9</f>
        <v>1.3636363636363638</v>
      </c>
      <c r="S35" s="285">
        <f>'B2) Climate Change Pressure'!T32</f>
        <v>32.256999142739495</v>
      </c>
      <c r="T35" s="286">
        <f>S35*$H$10</f>
        <v>4.8385498714109243</v>
      </c>
      <c r="U35" s="287">
        <f>'C1) Endemism'!E26</f>
        <v>31.860710791074116</v>
      </c>
      <c r="V35" s="288">
        <f>U35*$H$11</f>
        <v>1.5930355395537059</v>
      </c>
      <c r="W35" s="287">
        <f>'C2) Conservation Status'!D27</f>
        <v>0</v>
      </c>
      <c r="X35" s="289">
        <f>W35*$H$12</f>
        <v>0</v>
      </c>
      <c r="Y35"/>
      <c r="Z35"/>
      <c r="AA35"/>
      <c r="AB35"/>
    </row>
    <row r="36" spans="1:28" ht="15.75">
      <c r="A36" s="278" t="s">
        <v>974</v>
      </c>
      <c r="B36" s="279" t="s">
        <v>973</v>
      </c>
      <c r="C36" s="280">
        <f>F36+H36+J36+L36+N36+P36+R36+T36+V36+X36</f>
        <v>39.355224068534582</v>
      </c>
      <c r="D36" s="301">
        <f>RANK(C36,C:C,0)</f>
        <v>66</v>
      </c>
      <c r="E36" s="281">
        <f>'A1) Population Structure'!K29</f>
        <v>39.20666565444921</v>
      </c>
      <c r="F36" s="282">
        <f>E36*$H$3</f>
        <v>3.9206665654449213</v>
      </c>
      <c r="G36" s="281">
        <f>'A2) Rarity &amp; Density'!J30</f>
        <v>99.463760410483104</v>
      </c>
      <c r="H36" s="282">
        <f>G36*$H$4</f>
        <v>9.9463760410483104</v>
      </c>
      <c r="I36" s="281">
        <f>'A3) Regeneration Capacity'!X31</f>
        <v>31.057169063736865</v>
      </c>
      <c r="J36" s="282">
        <f>I36*$H$5</f>
        <v>3.1057169063736865</v>
      </c>
      <c r="K36" s="281">
        <f>'A4) Dispersal Ability'!G28</f>
        <v>90</v>
      </c>
      <c r="L36" s="282">
        <f>K36*$H$6</f>
        <v>9</v>
      </c>
      <c r="M36" s="281">
        <f>'A5) Habitat Affinities'!O31</f>
        <v>45.293720212092367</v>
      </c>
      <c r="N36" s="282">
        <f>M36*$H$7</f>
        <v>4.5293720212092365</v>
      </c>
      <c r="O36" s="281">
        <f>'A6) Genetic Variation'!N29</f>
        <v>8.3333333333333339</v>
      </c>
      <c r="P36" s="282">
        <f>O36*$H$8</f>
        <v>0.83333333333333348</v>
      </c>
      <c r="Q36" s="285">
        <f>'B1) Pests&amp;Pathogens'!X29</f>
        <v>9.0909090909090917</v>
      </c>
      <c r="R36" s="286">
        <f>Q36*$H$9</f>
        <v>1.3636363636363638</v>
      </c>
      <c r="S36" s="285">
        <f>'B2) Climate Change Pressure'!T33</f>
        <v>41.511109931475445</v>
      </c>
      <c r="T36" s="286">
        <f>S36*$H$10</f>
        <v>6.2266664897213166</v>
      </c>
      <c r="U36" s="287">
        <f>'C1) Endemism'!E27</f>
        <v>8.5891269553482434</v>
      </c>
      <c r="V36" s="288">
        <f>U36*$H$11</f>
        <v>0.42945634776741221</v>
      </c>
      <c r="W36" s="287">
        <f>'C2) Conservation Status'!D28</f>
        <v>0</v>
      </c>
      <c r="X36" s="289">
        <f>W36*$H$12</f>
        <v>0</v>
      </c>
      <c r="Y36"/>
      <c r="Z36"/>
      <c r="AA36"/>
      <c r="AB36"/>
    </row>
    <row r="37" spans="1:28" ht="15.75">
      <c r="A37" s="278" t="s">
        <v>948</v>
      </c>
      <c r="B37" s="290" t="s">
        <v>947</v>
      </c>
      <c r="C37" s="280">
        <f>F37+H37+J37+L37+N37+P37+R37+T37+V37+X37</f>
        <v>40.51591447601313</v>
      </c>
      <c r="D37" s="301">
        <f>RANK(C37,C:C,0)</f>
        <v>59</v>
      </c>
      <c r="E37" s="281">
        <f>'A1) Population Structure'!K30</f>
        <v>71.835766704904088</v>
      </c>
      <c r="F37" s="282">
        <f>E37*$H$3</f>
        <v>7.1835766704904094</v>
      </c>
      <c r="G37" s="281">
        <f>'A2) Rarity &amp; Density'!J31</f>
        <v>100</v>
      </c>
      <c r="H37" s="282">
        <f>G37*$H$4</f>
        <v>10</v>
      </c>
      <c r="I37" s="281">
        <v>0</v>
      </c>
      <c r="J37" s="282">
        <f>I37*$H$5</f>
        <v>0</v>
      </c>
      <c r="K37" s="281">
        <f>'A4) Dispersal Ability'!G29</f>
        <v>90</v>
      </c>
      <c r="L37" s="282">
        <f>K37*$H$6</f>
        <v>9</v>
      </c>
      <c r="M37" s="281">
        <f>'A5) Habitat Affinities'!O32</f>
        <v>25.416419479970997</v>
      </c>
      <c r="N37" s="282">
        <f>M37*$H$7</f>
        <v>2.5416419479970997</v>
      </c>
      <c r="O37" s="281">
        <f>'A6) Genetic Variation'!N30</f>
        <v>33.333333333333336</v>
      </c>
      <c r="P37" s="282">
        <f>O37*$H$8</f>
        <v>3.3333333333333339</v>
      </c>
      <c r="Q37" s="285">
        <f>'B1) Pests&amp;Pathogens'!X30</f>
        <v>30.90909090909091</v>
      </c>
      <c r="R37" s="286">
        <f>Q37*$H$9</f>
        <v>4.6363636363636367</v>
      </c>
      <c r="S37" s="285">
        <f>'B2) Climate Change Pressure'!T34</f>
        <v>25.458370952645154</v>
      </c>
      <c r="T37" s="286">
        <f>S37*$H$10</f>
        <v>3.8187556428967731</v>
      </c>
      <c r="U37" s="287">
        <f>'C1) Endemism'!E28</f>
        <v>4.4864898637437992E-2</v>
      </c>
      <c r="V37" s="288">
        <f>U37*$H$11</f>
        <v>2.2432449318718997E-3</v>
      </c>
      <c r="W37" s="287">
        <f>'C2) Conservation Status'!D29</f>
        <v>0</v>
      </c>
      <c r="X37" s="289">
        <f>W37*$H$12</f>
        <v>0</v>
      </c>
      <c r="Y37"/>
      <c r="Z37"/>
      <c r="AA37"/>
      <c r="AB37"/>
    </row>
    <row r="38" spans="1:28" ht="15.75">
      <c r="A38" s="278" t="s">
        <v>908</v>
      </c>
      <c r="B38" s="279" t="s">
        <v>907</v>
      </c>
      <c r="C38" s="280">
        <f>F38+H38+J38+L38+N38+P38+R38+T38+V38+X38</f>
        <v>37.796422869613707</v>
      </c>
      <c r="D38" s="301">
        <f>RANK(C38,C:C,0)</f>
        <v>74</v>
      </c>
      <c r="E38" s="281">
        <f>'A1) Population Structure'!K31</f>
        <v>57.343523323217127</v>
      </c>
      <c r="F38" s="282">
        <f>E38*$H$3</f>
        <v>5.7343523323217127</v>
      </c>
      <c r="G38" s="281">
        <f>'A2) Rarity &amp; Density'!J32</f>
        <v>99.715753315877521</v>
      </c>
      <c r="H38" s="282">
        <f>G38*$H$4</f>
        <v>9.9715753315877524</v>
      </c>
      <c r="I38" s="281">
        <f>'A3) Regeneration Capacity'!X33</f>
        <v>25</v>
      </c>
      <c r="J38" s="282">
        <f>I38*$H$5</f>
        <v>2.5</v>
      </c>
      <c r="K38" s="281">
        <f>'A4) Dispersal Ability'!G30</f>
        <v>90</v>
      </c>
      <c r="L38" s="282">
        <f>K38*$H$6</f>
        <v>9</v>
      </c>
      <c r="M38" s="281">
        <f>'A5) Habitat Affinities'!O33</f>
        <v>40.906787045291338</v>
      </c>
      <c r="N38" s="282">
        <f>M38*$H$7</f>
        <v>4.0906787045291342</v>
      </c>
      <c r="O38" s="281">
        <f>'A6) Genetic Variation'!N31</f>
        <v>0</v>
      </c>
      <c r="P38" s="282">
        <f>O38*$H$8</f>
        <v>0</v>
      </c>
      <c r="Q38" s="285">
        <f>'B1) Pests&amp;Pathogens'!X31</f>
        <v>21.818181818181817</v>
      </c>
      <c r="R38" s="286">
        <f>Q38*$H$9</f>
        <v>3.2727272727272725</v>
      </c>
      <c r="S38" s="285">
        <f>'B2) Climate Change Pressure'!T35</f>
        <v>21.446942386407443</v>
      </c>
      <c r="T38" s="286">
        <f>S38*$H$10</f>
        <v>3.2170413579611163</v>
      </c>
      <c r="U38" s="287">
        <f>'C1) Endemism'!E29</f>
        <v>0.20095740973440465</v>
      </c>
      <c r="V38" s="288">
        <f>U38*$H$11</f>
        <v>1.0047870486720234E-2</v>
      </c>
      <c r="W38" s="287">
        <f>'C2) Conservation Status'!D30</f>
        <v>0</v>
      </c>
      <c r="X38" s="289">
        <f>W38*$H$12</f>
        <v>0</v>
      </c>
      <c r="Y38"/>
      <c r="Z38"/>
      <c r="AA38"/>
      <c r="AB38"/>
    </row>
    <row r="39" spans="1:28" ht="15.75">
      <c r="A39" s="278" t="s">
        <v>1040</v>
      </c>
      <c r="B39" s="290" t="s">
        <v>1039</v>
      </c>
      <c r="C39" s="280">
        <f>F39+H39+J39+L39+N39+P39+R39+T39+V39+X39</f>
        <v>49.313871761609334</v>
      </c>
      <c r="D39" s="301">
        <f>RANK(C39,C:C,0)</f>
        <v>16</v>
      </c>
      <c r="E39" s="281">
        <f>'A1) Population Structure'!K32</f>
        <v>51.522175559415707</v>
      </c>
      <c r="F39" s="282">
        <f>E39*$H$3</f>
        <v>5.1522175559415713</v>
      </c>
      <c r="G39" s="281">
        <f>'A2) Rarity &amp; Density'!J33</f>
        <v>100</v>
      </c>
      <c r="H39" s="282">
        <f>G39*$H$4</f>
        <v>10</v>
      </c>
      <c r="I39" s="281">
        <v>0</v>
      </c>
      <c r="J39" s="282">
        <f>I39*$H$5</f>
        <v>0</v>
      </c>
      <c r="K39" s="281">
        <f>'A4) Dispersal Ability'!G31</f>
        <v>90</v>
      </c>
      <c r="L39" s="282">
        <f>K39*$H$6</f>
        <v>9</v>
      </c>
      <c r="M39" s="281">
        <f>'A5) Habitat Affinities'!O34</f>
        <v>69.388406268415224</v>
      </c>
      <c r="N39" s="282">
        <f>M39*$H$7</f>
        <v>6.9388406268415226</v>
      </c>
      <c r="O39" s="281">
        <f>'A6) Genetic Variation'!N32</f>
        <v>0</v>
      </c>
      <c r="P39" s="282">
        <f>O39*$H$8</f>
        <v>0</v>
      </c>
      <c r="Q39" s="285">
        <f>'B1) Pests&amp;Pathogens'!X32</f>
        <v>9.0909090909090917</v>
      </c>
      <c r="R39" s="286">
        <f>Q39*$H$9</f>
        <v>1.3636363636363638</v>
      </c>
      <c r="S39" s="285">
        <f>'B2) Climate Change Pressure'!T36</f>
        <v>45.72784810126582</v>
      </c>
      <c r="T39" s="286">
        <f>S39*$H$10</f>
        <v>6.8591772151898729</v>
      </c>
      <c r="U39" s="287">
        <f>'C1) Endemism'!E30</f>
        <v>100</v>
      </c>
      <c r="V39" s="288">
        <f>U39*$H$11</f>
        <v>5</v>
      </c>
      <c r="W39" s="287">
        <f>'C2) Conservation Status'!D31</f>
        <v>100</v>
      </c>
      <c r="X39" s="289">
        <f>W39*$H$12</f>
        <v>5</v>
      </c>
      <c r="Y39"/>
      <c r="Z39"/>
      <c r="AA39"/>
      <c r="AB39"/>
    </row>
    <row r="40" spans="1:28" ht="15.75">
      <c r="A40" s="278" t="s">
        <v>934</v>
      </c>
      <c r="B40" s="279" t="s">
        <v>933</v>
      </c>
      <c r="C40" s="280">
        <f>F40+H40+J40+L40+N40+P40+R40+T40+V40+X40</f>
        <v>23.700731938056947</v>
      </c>
      <c r="D40" s="301">
        <f>RANK(C40,C:C,0)</f>
        <v>131</v>
      </c>
      <c r="E40" s="281">
        <f>'A1) Population Structure'!K33</f>
        <v>0</v>
      </c>
      <c r="F40" s="282">
        <f>E40*$H$3</f>
        <v>0</v>
      </c>
      <c r="G40" s="281">
        <f>'A2) Rarity &amp; Density'!J34</f>
        <v>96.076002738589324</v>
      </c>
      <c r="H40" s="282">
        <f>G40*$H$4</f>
        <v>9.6076002738589334</v>
      </c>
      <c r="I40" s="281">
        <f>'A3) Regeneration Capacity'!X35</f>
        <v>17.697056661885572</v>
      </c>
      <c r="J40" s="282">
        <f>I40*$H$5</f>
        <v>1.7697056661885573</v>
      </c>
      <c r="K40" s="281">
        <f>'A4) Dispersal Ability'!G32</f>
        <v>0</v>
      </c>
      <c r="L40" s="282">
        <f>K40*$H$6</f>
        <v>0</v>
      </c>
      <c r="M40" s="281">
        <f>'A5) Habitat Affinities'!O35</f>
        <v>47.470359031952597</v>
      </c>
      <c r="N40" s="282">
        <f>M40*$H$7</f>
        <v>4.7470359031952603</v>
      </c>
      <c r="O40" s="281">
        <f>'A6) Genetic Variation'!N33</f>
        <v>25</v>
      </c>
      <c r="P40" s="282">
        <f>O40*$H$8</f>
        <v>2.5</v>
      </c>
      <c r="Q40" s="285">
        <f>'B1) Pests&amp;Pathogens'!X33</f>
        <v>0</v>
      </c>
      <c r="R40" s="286">
        <f>Q40*$H$9</f>
        <v>0</v>
      </c>
      <c r="S40" s="285">
        <f>'B2) Climate Change Pressure'!T37</f>
        <v>31.149627364096858</v>
      </c>
      <c r="T40" s="286">
        <f>S40*$H$10</f>
        <v>4.6724441046145282</v>
      </c>
      <c r="U40" s="287">
        <f>'C1) Endemism'!E31</f>
        <v>8.0789198039934202</v>
      </c>
      <c r="V40" s="288">
        <f>U40*$H$11</f>
        <v>0.40394599019967103</v>
      </c>
      <c r="W40" s="287">
        <f>'C2) Conservation Status'!D32</f>
        <v>0</v>
      </c>
      <c r="X40" s="289">
        <f>W40*$H$12</f>
        <v>0</v>
      </c>
      <c r="Y40"/>
      <c r="Z40"/>
      <c r="AA40"/>
      <c r="AB40"/>
    </row>
    <row r="41" spans="1:28" ht="15.75">
      <c r="A41" s="278" t="s">
        <v>928</v>
      </c>
      <c r="B41" s="279" t="s">
        <v>927</v>
      </c>
      <c r="C41" s="280">
        <f>F41+H41+J41+L41+N41+P41+R41+T41+V41+X41</f>
        <v>32.628730232113696</v>
      </c>
      <c r="D41" s="301">
        <f>RANK(C41,C:C,0)</f>
        <v>103</v>
      </c>
      <c r="E41" s="281">
        <f>'A1) Population Structure'!K34</f>
        <v>0</v>
      </c>
      <c r="F41" s="282">
        <f>E41*$H$3</f>
        <v>0</v>
      </c>
      <c r="G41" s="281">
        <f>'A2) Rarity &amp; Density'!J35</f>
        <v>75.568604431552188</v>
      </c>
      <c r="H41" s="282">
        <f>G41*$H$4</f>
        <v>7.5568604431552195</v>
      </c>
      <c r="I41" s="281">
        <f>'A3) Regeneration Capacity'!X36</f>
        <v>35.095251188199796</v>
      </c>
      <c r="J41" s="282">
        <f>I41*$H$5</f>
        <v>3.5095251188199796</v>
      </c>
      <c r="K41" s="281">
        <f>'A4) Dispersal Ability'!G33</f>
        <v>90</v>
      </c>
      <c r="L41" s="282">
        <f>K41*$H$6</f>
        <v>9</v>
      </c>
      <c r="M41" s="281">
        <f>'A5) Habitat Affinities'!O36</f>
        <v>44.877030001859765</v>
      </c>
      <c r="N41" s="282">
        <f>M41*$H$7</f>
        <v>4.4877030001859763</v>
      </c>
      <c r="O41" s="281">
        <f>'A6) Genetic Variation'!N34</f>
        <v>33.333333333333336</v>
      </c>
      <c r="P41" s="282">
        <f>O41*$H$8</f>
        <v>3.3333333333333339</v>
      </c>
      <c r="Q41" s="285">
        <f>'B1) Pests&amp;Pathogens'!X34</f>
        <v>0</v>
      </c>
      <c r="R41" s="286">
        <f>Q41*$H$9</f>
        <v>0</v>
      </c>
      <c r="S41" s="285">
        <f>'B2) Climate Change Pressure'!T38</f>
        <v>27.719057343167918</v>
      </c>
      <c r="T41" s="286">
        <f>S41*$H$10</f>
        <v>4.1578586014751879</v>
      </c>
      <c r="U41" s="287">
        <f>'C1) Endemism'!E32</f>
        <v>11.668994702879857</v>
      </c>
      <c r="V41" s="288">
        <f>U41*$H$11</f>
        <v>0.5834497351439929</v>
      </c>
      <c r="W41" s="287">
        <f>'C2) Conservation Status'!D33</f>
        <v>0</v>
      </c>
      <c r="X41" s="289">
        <f>W41*$H$12</f>
        <v>0</v>
      </c>
      <c r="Y41"/>
      <c r="Z41"/>
      <c r="AA41"/>
      <c r="AB41"/>
    </row>
    <row r="42" spans="1:28" ht="15.75">
      <c r="A42" s="278" t="s">
        <v>1042</v>
      </c>
      <c r="B42" s="279" t="s">
        <v>1041</v>
      </c>
      <c r="C42" s="280">
        <f>F42+H42+J42+L42+N42+P42+R42+T42+V42+X42</f>
        <v>37.405624440882072</v>
      </c>
      <c r="D42" s="301">
        <f>RANK(C42,C:C,0)</f>
        <v>76</v>
      </c>
      <c r="E42" s="281">
        <f>'A1) Population Structure'!K35</f>
        <v>54.360184990326843</v>
      </c>
      <c r="F42" s="282">
        <f>E42*$H$3</f>
        <v>5.4360184990326843</v>
      </c>
      <c r="G42" s="281">
        <f>'A2) Rarity &amp; Density'!J36</f>
        <v>99.486159291667832</v>
      </c>
      <c r="H42" s="282">
        <f>G42*$H$4</f>
        <v>9.9486159291667846</v>
      </c>
      <c r="I42" s="281">
        <f>'A3) Regeneration Capacity'!X37</f>
        <v>22.071869327639064</v>
      </c>
      <c r="J42" s="282">
        <f>I42*$H$5</f>
        <v>2.2071869327639067</v>
      </c>
      <c r="K42" s="281">
        <f>'A4) Dispersal Ability'!G34</f>
        <v>90</v>
      </c>
      <c r="L42" s="282">
        <f>K42*$H$6</f>
        <v>9</v>
      </c>
      <c r="M42" s="281">
        <f>'A5) Habitat Affinities'!O37</f>
        <v>51.300527908682085</v>
      </c>
      <c r="N42" s="282">
        <f>M42*$H$7</f>
        <v>5.1300527908682092</v>
      </c>
      <c r="O42" s="281">
        <f>'A6) Genetic Variation'!N35</f>
        <v>0</v>
      </c>
      <c r="P42" s="282">
        <f>O42*$H$8</f>
        <v>0</v>
      </c>
      <c r="Q42" s="285">
        <f>'B1) Pests&amp;Pathogens'!X35</f>
        <v>0</v>
      </c>
      <c r="R42" s="286">
        <f>Q42*$H$9</f>
        <v>0</v>
      </c>
      <c r="S42" s="285">
        <f>'B2) Climate Change Pressure'!T39</f>
        <v>37.844183074843514</v>
      </c>
      <c r="T42" s="286">
        <f>S42*$H$10</f>
        <v>5.6766274612265271</v>
      </c>
      <c r="U42" s="287">
        <f>'C1) Endemism'!E33</f>
        <v>0.14245655647909966</v>
      </c>
      <c r="V42" s="288">
        <f>U42*$H$11</f>
        <v>7.1228278239549832E-3</v>
      </c>
      <c r="W42" s="287">
        <f>'C2) Conservation Status'!D34</f>
        <v>0</v>
      </c>
      <c r="X42" s="289">
        <f>W42*$H$12</f>
        <v>0</v>
      </c>
      <c r="Y42"/>
      <c r="Z42"/>
      <c r="AA42"/>
      <c r="AB42"/>
    </row>
    <row r="43" spans="1:28" ht="15.75">
      <c r="A43" s="278" t="s">
        <v>834</v>
      </c>
      <c r="B43" s="279" t="s">
        <v>833</v>
      </c>
      <c r="C43" s="280">
        <f>F43+H43+J43+L43+N43+P43+R43+T43+V43+X43</f>
        <v>34.722926744747511</v>
      </c>
      <c r="D43" s="301">
        <f>RANK(C43,C:C,0)</f>
        <v>93</v>
      </c>
      <c r="E43" s="281">
        <f>'A1) Population Structure'!K36</f>
        <v>0</v>
      </c>
      <c r="F43" s="282">
        <f>E43*$H$3</f>
        <v>0</v>
      </c>
      <c r="G43" s="281">
        <f>'A2) Rarity &amp; Density'!J37</f>
        <v>95.577118346373865</v>
      </c>
      <c r="H43" s="282">
        <f>G43*$H$4</f>
        <v>9.5577118346373862</v>
      </c>
      <c r="I43" s="281">
        <f>'A3) Regeneration Capacity'!X38</f>
        <v>43.492290116293326</v>
      </c>
      <c r="J43" s="282">
        <f>I43*$H$5</f>
        <v>4.3492290116293324</v>
      </c>
      <c r="K43" s="281">
        <f>'A4) Dispersal Ability'!G35</f>
        <v>100</v>
      </c>
      <c r="L43" s="282">
        <f>K43*$H$6</f>
        <v>10</v>
      </c>
      <c r="M43" s="281">
        <f>'A5) Habitat Affinities'!O38</f>
        <v>42.530018957446515</v>
      </c>
      <c r="N43" s="282">
        <f>M43*$H$7</f>
        <v>4.253001895744652</v>
      </c>
      <c r="O43" s="281">
        <f>'A6) Genetic Variation'!N36</f>
        <v>0</v>
      </c>
      <c r="P43" s="282">
        <f>O43*$H$8</f>
        <v>0</v>
      </c>
      <c r="Q43" s="285">
        <f>'B1) Pests&amp;Pathogens'!X36</f>
        <v>0</v>
      </c>
      <c r="R43" s="286">
        <f>Q43*$H$9</f>
        <v>0</v>
      </c>
      <c r="S43" s="285">
        <f>'B2) Climate Change Pressure'!T40</f>
        <v>40.818316996765994</v>
      </c>
      <c r="T43" s="286">
        <f>S43*$H$10</f>
        <v>6.1227475495148989</v>
      </c>
      <c r="U43" s="287">
        <f>'C1) Endemism'!E34</f>
        <v>8.8047290644247163</v>
      </c>
      <c r="V43" s="288">
        <f>U43*$H$11</f>
        <v>0.44023645322123584</v>
      </c>
      <c r="W43" s="287">
        <f>'C2) Conservation Status'!D35</f>
        <v>0</v>
      </c>
      <c r="X43" s="289">
        <f>W43*$H$12</f>
        <v>0</v>
      </c>
      <c r="Y43"/>
      <c r="Z43"/>
      <c r="AA43"/>
      <c r="AB43"/>
    </row>
    <row r="44" spans="1:28" ht="15.75">
      <c r="A44" s="278" t="s">
        <v>952</v>
      </c>
      <c r="B44" s="279" t="s">
        <v>951</v>
      </c>
      <c r="C44" s="280">
        <f>F44+H44+J44+L44+N44+P44+R44+T44+V44+X44</f>
        <v>31.910763913753193</v>
      </c>
      <c r="D44" s="301">
        <f>RANK(C44,C:C,0)</f>
        <v>107</v>
      </c>
      <c r="E44" s="281">
        <f>'A1) Population Structure'!K37</f>
        <v>0</v>
      </c>
      <c r="F44" s="282">
        <f>E44*$H$3</f>
        <v>0</v>
      </c>
      <c r="G44" s="281">
        <f>'A2) Rarity &amp; Density'!J38</f>
        <v>68.430199407510713</v>
      </c>
      <c r="H44" s="282">
        <f>G44*$H$4</f>
        <v>6.8430199407510717</v>
      </c>
      <c r="I44" s="281">
        <f>'A3) Regeneration Capacity'!X39</f>
        <v>35.262364226336935</v>
      </c>
      <c r="J44" s="282">
        <f>I44*$H$5</f>
        <v>3.5262364226336937</v>
      </c>
      <c r="K44" s="281">
        <f>'A4) Dispersal Ability'!G36</f>
        <v>90</v>
      </c>
      <c r="L44" s="282">
        <f>K44*$H$6</f>
        <v>9</v>
      </c>
      <c r="M44" s="281">
        <f>'A5) Habitat Affinities'!O39</f>
        <v>40.121032755651377</v>
      </c>
      <c r="N44" s="282">
        <f>M44*$H$7</f>
        <v>4.0121032755651376</v>
      </c>
      <c r="O44" s="281">
        <f>'A6) Genetic Variation'!N37</f>
        <v>33.333333333333336</v>
      </c>
      <c r="P44" s="282">
        <f>O44*$H$8</f>
        <v>3.3333333333333339</v>
      </c>
      <c r="Q44" s="285">
        <f>'B1) Pests&amp;Pathogens'!X37</f>
        <v>0</v>
      </c>
      <c r="R44" s="286">
        <f>Q44*$H$9</f>
        <v>0</v>
      </c>
      <c r="S44" s="285">
        <f>'B2) Climate Change Pressure'!T41</f>
        <v>30.835619711883474</v>
      </c>
      <c r="T44" s="286">
        <f>S44*$H$10</f>
        <v>4.6253429567825206</v>
      </c>
      <c r="U44" s="287">
        <f>'C1) Endemism'!E35</f>
        <v>11.414559693748707</v>
      </c>
      <c r="V44" s="288">
        <f>U44*$H$11</f>
        <v>0.57072798468743535</v>
      </c>
      <c r="W44" s="287">
        <f>'C2) Conservation Status'!D36</f>
        <v>0</v>
      </c>
      <c r="X44" s="289">
        <f>W44*$H$12</f>
        <v>0</v>
      </c>
      <c r="Y44"/>
      <c r="Z44"/>
      <c r="AA44"/>
      <c r="AB44"/>
    </row>
    <row r="45" spans="1:28" ht="15.75">
      <c r="A45" s="278" t="s">
        <v>992</v>
      </c>
      <c r="B45" s="279" t="s">
        <v>991</v>
      </c>
      <c r="C45" s="280">
        <f>F45+H45+J45+L45+N45+P45+R45+T45+V45+X45</f>
        <v>42.571682989512865</v>
      </c>
      <c r="D45" s="301">
        <f>RANK(C45,C:C,0)</f>
        <v>48</v>
      </c>
      <c r="E45" s="281">
        <f>'A1) Population Structure'!K38</f>
        <v>69.638411168717013</v>
      </c>
      <c r="F45" s="282">
        <f>E45*$H$3</f>
        <v>6.963841116871702</v>
      </c>
      <c r="G45" s="281">
        <f>'A2) Rarity &amp; Density'!J39</f>
        <v>98.819644042267925</v>
      </c>
      <c r="H45" s="282">
        <f>G45*$H$4</f>
        <v>9.8819644042267925</v>
      </c>
      <c r="I45" s="281">
        <f>'A3) Regeneration Capacity'!X40</f>
        <v>31.054180825956987</v>
      </c>
      <c r="J45" s="282">
        <f>I45*$H$5</f>
        <v>3.105418082595699</v>
      </c>
      <c r="K45" s="281">
        <f>'A4) Dispersal Ability'!G37</f>
        <v>90</v>
      </c>
      <c r="L45" s="282">
        <f>K45*$H$6</f>
        <v>9</v>
      </c>
      <c r="M45" s="281">
        <f>'A5) Habitat Affinities'!O40</f>
        <v>58.304310748847151</v>
      </c>
      <c r="N45" s="282">
        <f>M45*$H$7</f>
        <v>5.8304310748847152</v>
      </c>
      <c r="O45" s="281">
        <f>'A6) Genetic Variation'!N38</f>
        <v>0</v>
      </c>
      <c r="P45" s="282">
        <f>O45*$H$8</f>
        <v>0</v>
      </c>
      <c r="Q45" s="285">
        <f>'B1) Pests&amp;Pathogens'!X38</f>
        <v>0</v>
      </c>
      <c r="R45" s="286">
        <f>Q45*$H$9</f>
        <v>0</v>
      </c>
      <c r="S45" s="285">
        <f>'B2) Climate Change Pressure'!T42</f>
        <v>50.204011618023031</v>
      </c>
      <c r="T45" s="286">
        <f>S45*$H$10</f>
        <v>7.5306017427034542</v>
      </c>
      <c r="U45" s="287">
        <f>'C1) Endemism'!E36</f>
        <v>5.188531364609994</v>
      </c>
      <c r="V45" s="288">
        <f>U45*$H$11</f>
        <v>0.2594265682304997</v>
      </c>
      <c r="W45" s="287">
        <f>'C2) Conservation Status'!D37</f>
        <v>0</v>
      </c>
      <c r="X45" s="289">
        <f>W45*$H$12</f>
        <v>0</v>
      </c>
      <c r="Y45"/>
      <c r="Z45"/>
      <c r="AA45"/>
      <c r="AB45"/>
    </row>
    <row r="46" spans="1:28" ht="15.75">
      <c r="A46" s="278" t="s">
        <v>940</v>
      </c>
      <c r="B46" s="279" t="s">
        <v>939</v>
      </c>
      <c r="C46" s="280">
        <f>F46+H46+J46+L46+N46+P46+R46+T46+V46+X46</f>
        <v>47.592100229851241</v>
      </c>
      <c r="D46" s="301">
        <f>RANK(C46,C:C,0)</f>
        <v>24</v>
      </c>
      <c r="E46" s="281">
        <f>'A1) Population Structure'!K39</f>
        <v>60.265686863392752</v>
      </c>
      <c r="F46" s="282">
        <f>E46*$H$3</f>
        <v>6.0265686863392753</v>
      </c>
      <c r="G46" s="281">
        <f>'A2) Rarity &amp; Density'!J40</f>
        <v>99.089644501400798</v>
      </c>
      <c r="H46" s="282">
        <f>G46*$H$4</f>
        <v>9.9089644501400809</v>
      </c>
      <c r="I46" s="281">
        <f>'A3) Regeneration Capacity'!X41</f>
        <v>38.738535994305728</v>
      </c>
      <c r="J46" s="282">
        <f>I46*$H$5</f>
        <v>3.8738535994305732</v>
      </c>
      <c r="K46" s="281">
        <f>'A4) Dispersal Ability'!G38</f>
        <v>90</v>
      </c>
      <c r="L46" s="282">
        <f>K46*$H$6</f>
        <v>9</v>
      </c>
      <c r="M46" s="281">
        <f>'A5) Habitat Affinities'!O41</f>
        <v>70.169436409811169</v>
      </c>
      <c r="N46" s="282">
        <f>M46*$H$7</f>
        <v>7.0169436409811174</v>
      </c>
      <c r="O46" s="281">
        <f>'A6) Genetic Variation'!N39</f>
        <v>0</v>
      </c>
      <c r="P46" s="282">
        <f>O46*$H$8</f>
        <v>0</v>
      </c>
      <c r="Q46" s="285">
        <f>'B1) Pests&amp;Pathogens'!X39</f>
        <v>0</v>
      </c>
      <c r="R46" s="286">
        <f>Q46*$H$9</f>
        <v>0</v>
      </c>
      <c r="S46" s="285">
        <f>'B2) Climate Change Pressure'!T43</f>
        <v>69.974103534522584</v>
      </c>
      <c r="T46" s="286">
        <f>S46*$H$10</f>
        <v>10.496115530178388</v>
      </c>
      <c r="U46" s="287">
        <f>'C1) Endemism'!E37</f>
        <v>0.39308645563610356</v>
      </c>
      <c r="V46" s="288">
        <f>U46*$H$11</f>
        <v>1.9654322781805178E-2</v>
      </c>
      <c r="W46" s="287">
        <f>'C2) Conservation Status'!D38</f>
        <v>25</v>
      </c>
      <c r="X46" s="289">
        <f>W46*$H$12</f>
        <v>1.25</v>
      </c>
      <c r="Y46"/>
      <c r="Z46"/>
      <c r="AA46"/>
      <c r="AB46"/>
    </row>
    <row r="47" spans="1:28" ht="15.75">
      <c r="A47" s="278" t="s">
        <v>990</v>
      </c>
      <c r="B47" s="279" t="s">
        <v>989</v>
      </c>
      <c r="C47" s="280">
        <f>F47+H47+J47+L47+N47+P47+R47+T47+V47+X47</f>
        <v>35.120759896078823</v>
      </c>
      <c r="D47" s="301">
        <f>RANK(C47,C:C,0)</f>
        <v>91</v>
      </c>
      <c r="E47" s="281">
        <f>'A1) Population Structure'!K40</f>
        <v>0</v>
      </c>
      <c r="F47" s="282">
        <f>E47*$H$3</f>
        <v>0</v>
      </c>
      <c r="G47" s="281">
        <f>'A2) Rarity &amp; Density'!J41</f>
        <v>90.233103654803571</v>
      </c>
      <c r="H47" s="282">
        <f>G47*$H$4</f>
        <v>9.0233103654803575</v>
      </c>
      <c r="I47" s="281">
        <f>'A3) Regeneration Capacity'!X42</f>
        <v>47.679382845044131</v>
      </c>
      <c r="J47" s="282">
        <f>I47*$H$5</f>
        <v>4.7679382845044129</v>
      </c>
      <c r="K47" s="281">
        <f>'A4) Dispersal Ability'!G39</f>
        <v>90</v>
      </c>
      <c r="L47" s="282">
        <f>K47*$H$6</f>
        <v>9</v>
      </c>
      <c r="M47" s="281">
        <f>'A5) Habitat Affinities'!O42</f>
        <v>39.310998969204675</v>
      </c>
      <c r="N47" s="282">
        <f>M47*$H$7</f>
        <v>3.9310998969204678</v>
      </c>
      <c r="O47" s="281">
        <f>'A6) Genetic Variation'!N40</f>
        <v>25</v>
      </c>
      <c r="P47" s="282">
        <f>O47*$H$8</f>
        <v>2.5</v>
      </c>
      <c r="Q47" s="285">
        <f>'B1) Pests&amp;Pathogens'!X40</f>
        <v>0</v>
      </c>
      <c r="R47" s="286">
        <f>Q47*$H$9</f>
        <v>0</v>
      </c>
      <c r="S47" s="285">
        <f>'B2) Climate Change Pressure'!T44</f>
        <v>35.697949803159332</v>
      </c>
      <c r="T47" s="286">
        <f>S47*$H$10</f>
        <v>5.3546924704738998</v>
      </c>
      <c r="U47" s="287">
        <f>'C1) Endemism'!E38</f>
        <v>10.874377573993694</v>
      </c>
      <c r="V47" s="288">
        <f>U47*$H$11</f>
        <v>0.54371887869968472</v>
      </c>
      <c r="W47" s="287">
        <f>'C2) Conservation Status'!D39</f>
        <v>0</v>
      </c>
      <c r="X47" s="289">
        <f>W47*$H$12</f>
        <v>0</v>
      </c>
      <c r="Y47"/>
      <c r="Z47"/>
      <c r="AA47"/>
      <c r="AB47"/>
    </row>
    <row r="48" spans="1:28" ht="15.75">
      <c r="A48" s="278" t="s">
        <v>980</v>
      </c>
      <c r="B48" s="279" t="s">
        <v>979</v>
      </c>
      <c r="C48" s="280">
        <f>F48+H48+J48+L48+N48+P48+R48+T48+V48+X48</f>
        <v>44.418849909153828</v>
      </c>
      <c r="D48" s="301">
        <f>RANK(C48,C:C,0)</f>
        <v>35</v>
      </c>
      <c r="E48" s="281">
        <f>'A1) Population Structure'!K41</f>
        <v>53.02362344987425</v>
      </c>
      <c r="F48" s="282">
        <f>E48*$H$3</f>
        <v>5.3023623449874258</v>
      </c>
      <c r="G48" s="281">
        <f>'A2) Rarity &amp; Density'!J42</f>
        <v>99.429066359341917</v>
      </c>
      <c r="H48" s="282">
        <f>G48*$H$4</f>
        <v>9.9429066359341931</v>
      </c>
      <c r="I48" s="281">
        <f>'A3) Regeneration Capacity'!X43</f>
        <v>33.6781084347855</v>
      </c>
      <c r="J48" s="282">
        <f>I48*$H$5</f>
        <v>3.3678108434785501</v>
      </c>
      <c r="K48" s="281">
        <f>'A4) Dispersal Ability'!G40</f>
        <v>90</v>
      </c>
      <c r="L48" s="282">
        <f>K48*$H$6</f>
        <v>9</v>
      </c>
      <c r="M48" s="281">
        <f>'A5) Habitat Affinities'!O43</f>
        <v>75.635259217328453</v>
      </c>
      <c r="N48" s="282">
        <f>M48*$H$7</f>
        <v>7.5635259217328459</v>
      </c>
      <c r="O48" s="281">
        <f>'A6) Genetic Variation'!N41</f>
        <v>0</v>
      </c>
      <c r="P48" s="282">
        <f>O48*$H$8</f>
        <v>0</v>
      </c>
      <c r="Q48" s="285">
        <f>'B1) Pests&amp;Pathogens'!X41</f>
        <v>0</v>
      </c>
      <c r="R48" s="286">
        <f>Q48*$H$9</f>
        <v>0</v>
      </c>
      <c r="S48" s="285">
        <f>'B2) Climate Change Pressure'!T45</f>
        <v>54.755200893329665</v>
      </c>
      <c r="T48" s="286">
        <f>S48*$H$10</f>
        <v>8.213280133999449</v>
      </c>
      <c r="U48" s="287">
        <f>'C1) Endemism'!E39</f>
        <v>20.579280580427326</v>
      </c>
      <c r="V48" s="288">
        <f>U48*$H$11</f>
        <v>1.0289640290213664</v>
      </c>
      <c r="W48" s="287">
        <f>'C2) Conservation Status'!D40</f>
        <v>0</v>
      </c>
      <c r="X48" s="289">
        <f>W48*$H$12</f>
        <v>0</v>
      </c>
      <c r="Y48"/>
      <c r="Z48"/>
      <c r="AA48"/>
      <c r="AB48"/>
    </row>
    <row r="49" spans="1:28" ht="15.75">
      <c r="A49" s="278" t="s">
        <v>812</v>
      </c>
      <c r="B49" s="279" t="s">
        <v>811</v>
      </c>
      <c r="C49" s="280">
        <f>F49+H49+J49+L49+N49+P49+R49+T49+V49+X49</f>
        <v>52.494765211126456</v>
      </c>
      <c r="D49" s="301">
        <f>RANK(C49,C:C,0)</f>
        <v>9</v>
      </c>
      <c r="E49" s="281">
        <f>'A1) Population Structure'!K42</f>
        <v>15.532891822822149</v>
      </c>
      <c r="F49" s="282">
        <f>E49*$H$3</f>
        <v>1.553289182282215</v>
      </c>
      <c r="G49" s="281">
        <f>'A2) Rarity &amp; Density'!J43</f>
        <v>99.06483959437594</v>
      </c>
      <c r="H49" s="282">
        <f>G49*$H$4</f>
        <v>9.906483959437594</v>
      </c>
      <c r="I49" s="281">
        <f>'A3) Regeneration Capacity'!X44</f>
        <v>51.112263246113123</v>
      </c>
      <c r="J49" s="282">
        <f>I49*$H$5</f>
        <v>5.1112263246113123</v>
      </c>
      <c r="K49" s="281">
        <f>'A4) Dispersal Ability'!G41</f>
        <v>90</v>
      </c>
      <c r="L49" s="282">
        <f>K49*$H$6</f>
        <v>9</v>
      </c>
      <c r="M49" s="281">
        <f>'A5) Habitat Affinities'!O44</f>
        <v>67.466603621576724</v>
      </c>
      <c r="N49" s="282">
        <f>M49*$H$7</f>
        <v>6.7466603621576731</v>
      </c>
      <c r="O49" s="281">
        <f>'A6) Genetic Variation'!N42</f>
        <v>11</v>
      </c>
      <c r="P49" s="282">
        <f>O49*$H$8</f>
        <v>1.1000000000000001</v>
      </c>
      <c r="Q49" s="285">
        <f>'B1) Pests&amp;Pathogens'!X42</f>
        <v>60</v>
      </c>
      <c r="R49" s="286">
        <f>Q49*$H$9</f>
        <v>9</v>
      </c>
      <c r="S49" s="285">
        <f>'B2) Climate Change Pressure'!T46</f>
        <v>49.637899055367384</v>
      </c>
      <c r="T49" s="286">
        <f>S49*$H$10</f>
        <v>7.445684858305107</v>
      </c>
      <c r="U49" s="287">
        <f>'C1) Endemism'!E40</f>
        <v>27.628410486650946</v>
      </c>
      <c r="V49" s="288">
        <f>U49*$H$11</f>
        <v>1.3814205243325475</v>
      </c>
      <c r="W49" s="287">
        <f>'C2) Conservation Status'!D41</f>
        <v>25</v>
      </c>
      <c r="X49" s="289">
        <f>W49*$H$12</f>
        <v>1.25</v>
      </c>
      <c r="Y49"/>
      <c r="Z49"/>
      <c r="AA49"/>
      <c r="AB49"/>
    </row>
    <row r="50" spans="1:28" ht="15.75">
      <c r="A50" s="278" t="s">
        <v>806</v>
      </c>
      <c r="B50" s="279" t="s">
        <v>805</v>
      </c>
      <c r="C50" s="280">
        <f>F50+H50+J50+L50+N50+P50+R50+T50+V50+X50</f>
        <v>46.408564406291248</v>
      </c>
      <c r="D50" s="301">
        <f>RANK(C50,C:C,0)</f>
        <v>26</v>
      </c>
      <c r="E50" s="281">
        <f>'A1) Population Structure'!K43</f>
        <v>38.419845277718636</v>
      </c>
      <c r="F50" s="282">
        <f>E50*$H$3</f>
        <v>3.8419845277718636</v>
      </c>
      <c r="G50" s="281">
        <f>'A2) Rarity &amp; Density'!J44</f>
        <v>99.941591321673243</v>
      </c>
      <c r="H50" s="282">
        <f>G50*$H$4</f>
        <v>9.9941591321673258</v>
      </c>
      <c r="I50" s="281">
        <f>'A3) Regeneration Capacity'!X45</f>
        <v>1.8578039914585922</v>
      </c>
      <c r="J50" s="282">
        <f>I50*$H$5</f>
        <v>0.18578039914585923</v>
      </c>
      <c r="K50" s="281">
        <f>'A4) Dispersal Ability'!G42</f>
        <v>90</v>
      </c>
      <c r="L50" s="282">
        <f>K50*$H$6</f>
        <v>9</v>
      </c>
      <c r="M50" s="281">
        <f>'A5) Habitat Affinities'!O45</f>
        <v>47.372028324672222</v>
      </c>
      <c r="N50" s="282">
        <f>M50*$H$7</f>
        <v>4.7372028324672222</v>
      </c>
      <c r="O50" s="281">
        <f>'A6) Genetic Variation'!N43</f>
        <v>55.333333333333336</v>
      </c>
      <c r="P50" s="282">
        <f>O50*$H$8</f>
        <v>5.5333333333333341</v>
      </c>
      <c r="Q50" s="285">
        <f>'B1) Pests&amp;Pathogens'!X43</f>
        <v>38.18181818181818</v>
      </c>
      <c r="R50" s="286">
        <f>Q50*$H$9</f>
        <v>5.7272727272727266</v>
      </c>
      <c r="S50" s="285">
        <f>'B2) Climate Change Pressure'!T47</f>
        <v>44.253384900258709</v>
      </c>
      <c r="T50" s="286">
        <f>S50*$H$10</f>
        <v>6.6380077350388058</v>
      </c>
      <c r="U50" s="287">
        <f>'C1) Endemism'!E41</f>
        <v>15.016474381882347</v>
      </c>
      <c r="V50" s="288">
        <f>U50*$H$11</f>
        <v>0.75082371909411738</v>
      </c>
      <c r="W50" s="287">
        <f>'C2) Conservation Status'!D42</f>
        <v>0</v>
      </c>
      <c r="X50" s="289">
        <f>W50*$H$12</f>
        <v>0</v>
      </c>
      <c r="Y50"/>
      <c r="Z50"/>
      <c r="AA50"/>
      <c r="AB50"/>
    </row>
    <row r="51" spans="1:28" ht="15.75">
      <c r="A51" s="278" t="s">
        <v>1018</v>
      </c>
      <c r="B51" s="279" t="s">
        <v>1017</v>
      </c>
      <c r="C51" s="280">
        <f>F51+H51+J51+L51+N51+P51+R51+T51+V51+X51</f>
        <v>30.346959428609775</v>
      </c>
      <c r="D51" s="301">
        <f>RANK(C51,C:C,0)</f>
        <v>113</v>
      </c>
      <c r="E51" s="281">
        <f>'A1) Population Structure'!K44</f>
        <v>42.363680636156388</v>
      </c>
      <c r="F51" s="282">
        <f>E51*$H$3</f>
        <v>4.2363680636156387</v>
      </c>
      <c r="G51" s="281">
        <f>'A2) Rarity &amp; Density'!J45</f>
        <v>99.114005981593152</v>
      </c>
      <c r="H51" s="282">
        <f>G51*$H$4</f>
        <v>9.9114005981593163</v>
      </c>
      <c r="I51" s="281">
        <f>'A3) Regeneration Capacity'!X46</f>
        <v>22.348655029303938</v>
      </c>
      <c r="J51" s="282">
        <f>I51*$H$5</f>
        <v>2.2348655029303939</v>
      </c>
      <c r="K51" s="281">
        <f>'A4) Dispersal Ability'!G43</f>
        <v>0</v>
      </c>
      <c r="L51" s="282">
        <f>K51*$H$6</f>
        <v>0</v>
      </c>
      <c r="M51" s="281">
        <f>'A5) Habitat Affinities'!O46</f>
        <v>39.680177228519234</v>
      </c>
      <c r="N51" s="282">
        <f>M51*$H$7</f>
        <v>3.9680177228519238</v>
      </c>
      <c r="O51" s="281">
        <f>'A6) Genetic Variation'!N44</f>
        <v>44.333333333333336</v>
      </c>
      <c r="P51" s="282">
        <f>O51*$H$8</f>
        <v>4.4333333333333336</v>
      </c>
      <c r="Q51" s="285">
        <f>'B1) Pests&amp;Pathogens'!X44</f>
        <v>0</v>
      </c>
      <c r="R51" s="286">
        <f>Q51*$H$9</f>
        <v>0</v>
      </c>
      <c r="S51" s="285">
        <f>'B2) Climate Change Pressure'!T48</f>
        <v>35.801462580432691</v>
      </c>
      <c r="T51" s="286">
        <f>S51*$H$10</f>
        <v>5.3702193870649033</v>
      </c>
      <c r="U51" s="287">
        <f>'C1) Endemism'!E42</f>
        <v>3.855096413085342</v>
      </c>
      <c r="V51" s="288">
        <f>U51*$H$11</f>
        <v>0.19275482065426711</v>
      </c>
      <c r="W51" s="287">
        <f>'C2) Conservation Status'!D43</f>
        <v>0</v>
      </c>
      <c r="X51" s="289">
        <f>W51*$H$12</f>
        <v>0</v>
      </c>
      <c r="Y51"/>
      <c r="Z51"/>
      <c r="AA51"/>
      <c r="AB51"/>
    </row>
    <row r="52" spans="1:28" ht="15.75">
      <c r="A52" s="278" t="s">
        <v>914</v>
      </c>
      <c r="B52" s="279" t="s">
        <v>913</v>
      </c>
      <c r="C52" s="280">
        <f>F52+H52+J52+L52+N52+P52+R52+T52+V52+X52</f>
        <v>29.321911696590497</v>
      </c>
      <c r="D52" s="301">
        <f>RANK(C52,C:C,0)</f>
        <v>118</v>
      </c>
      <c r="E52" s="281">
        <f>'A1) Population Structure'!K45</f>
        <v>37.48966540920631</v>
      </c>
      <c r="F52" s="282">
        <f>E52*$H$3</f>
        <v>3.7489665409206312</v>
      </c>
      <c r="G52" s="281">
        <f>'A2) Rarity &amp; Density'!J46</f>
        <v>97.549734315480322</v>
      </c>
      <c r="H52" s="282">
        <f>G52*$H$4</f>
        <v>9.7549734315480325</v>
      </c>
      <c r="I52" s="281">
        <f>'A3) Regeneration Capacity'!X47</f>
        <v>22.641263758306916</v>
      </c>
      <c r="J52" s="282">
        <f>I52*$H$5</f>
        <v>2.2641263758306915</v>
      </c>
      <c r="K52" s="281">
        <f>'A4) Dispersal Ability'!G44</f>
        <v>0</v>
      </c>
      <c r="L52" s="282">
        <f>K52*$H$6</f>
        <v>0</v>
      </c>
      <c r="M52" s="281">
        <f>'A5) Habitat Affinities'!O47</f>
        <v>37.061415912624213</v>
      </c>
      <c r="N52" s="282">
        <f>M52*$H$7</f>
        <v>3.7061415912624214</v>
      </c>
      <c r="O52" s="281">
        <f>'A6) Genetic Variation'!N45</f>
        <v>33.333333333333336</v>
      </c>
      <c r="P52" s="282">
        <f>O52*$H$8</f>
        <v>3.3333333333333339</v>
      </c>
      <c r="Q52" s="285">
        <f>'B1) Pests&amp;Pathogens'!X45</f>
        <v>0</v>
      </c>
      <c r="R52" s="286">
        <f>Q52*$H$9</f>
        <v>0</v>
      </c>
      <c r="S52" s="285">
        <f>'B2) Climate Change Pressure'!T49</f>
        <v>41.637541874269644</v>
      </c>
      <c r="T52" s="286">
        <f>S52*$H$10</f>
        <v>6.2456312811404464</v>
      </c>
      <c r="U52" s="287">
        <f>'C1) Endemism'!E43</f>
        <v>5.3747828510986997</v>
      </c>
      <c r="V52" s="288">
        <f>U52*$H$11</f>
        <v>0.26873914255493497</v>
      </c>
      <c r="W52" s="287">
        <f>'C2) Conservation Status'!D44</f>
        <v>0</v>
      </c>
      <c r="X52" s="289">
        <f>W52*$H$12</f>
        <v>0</v>
      </c>
      <c r="Y52"/>
      <c r="Z52"/>
      <c r="AA52"/>
      <c r="AB52"/>
    </row>
    <row r="53" spans="1:28" ht="15.75">
      <c r="A53" s="278" t="s">
        <v>898</v>
      </c>
      <c r="B53" s="279" t="s">
        <v>897</v>
      </c>
      <c r="C53" s="280">
        <f>F53+H53+J53+L53+N53+P53+R53+T53+V53+X53</f>
        <v>29.868643055508247</v>
      </c>
      <c r="D53" s="301">
        <f>RANK(C53,C:C,0)</f>
        <v>115</v>
      </c>
      <c r="E53" s="281">
        <f>'A1) Population Structure'!K46</f>
        <v>0.77157727982632451</v>
      </c>
      <c r="F53" s="282">
        <f>E53*$H$3</f>
        <v>7.7157727982632457E-2</v>
      </c>
      <c r="G53" s="281">
        <f>'A2) Rarity &amp; Density'!J47</f>
        <v>93.629376456724486</v>
      </c>
      <c r="H53" s="282">
        <f>G53*$H$4</f>
        <v>9.3629376456724493</v>
      </c>
      <c r="I53" s="281">
        <f>'A3) Regeneration Capacity'!X48</f>
        <v>9.2109159459410037</v>
      </c>
      <c r="J53" s="282">
        <f>I53*$H$5</f>
        <v>0.92109159459410039</v>
      </c>
      <c r="K53" s="281">
        <f>'A4) Dispersal Ability'!G45</f>
        <v>0</v>
      </c>
      <c r="L53" s="282">
        <f>K53*$H$6</f>
        <v>0</v>
      </c>
      <c r="M53" s="281">
        <f>'A5) Habitat Affinities'!O48</f>
        <v>36.112137650016777</v>
      </c>
      <c r="N53" s="282">
        <f>M53*$H$7</f>
        <v>3.6112137650016778</v>
      </c>
      <c r="O53" s="281">
        <f>'A6) Genetic Variation'!N46</f>
        <v>91.666666666666671</v>
      </c>
      <c r="P53" s="282">
        <f>O53*$H$8</f>
        <v>9.1666666666666679</v>
      </c>
      <c r="Q53" s="285">
        <f>'B1) Pests&amp;Pathogens'!X46</f>
        <v>0</v>
      </c>
      <c r="R53" s="286">
        <f>Q53*$H$9</f>
        <v>0</v>
      </c>
      <c r="S53" s="285">
        <f>'B2) Climate Change Pressure'!T50</f>
        <v>41.626850596304848</v>
      </c>
      <c r="T53" s="286">
        <f>S53*$H$10</f>
        <v>6.2440275894457269</v>
      </c>
      <c r="U53" s="287">
        <f>'C1) Endemism'!E44</f>
        <v>9.7109613228998217</v>
      </c>
      <c r="V53" s="288">
        <f>U53*$H$11</f>
        <v>0.48554806614499113</v>
      </c>
      <c r="W53" s="287">
        <f>'C2) Conservation Status'!D45</f>
        <v>0</v>
      </c>
      <c r="X53" s="289">
        <f>W53*$H$12</f>
        <v>0</v>
      </c>
      <c r="Y53"/>
      <c r="Z53"/>
      <c r="AA53"/>
      <c r="AB53"/>
    </row>
    <row r="54" spans="1:28" ht="15.75">
      <c r="A54" s="278" t="s">
        <v>1066</v>
      </c>
      <c r="B54" s="279" t="s">
        <v>1065</v>
      </c>
      <c r="C54" s="280">
        <f>F54+H54+J54+L54+N54+P54+R54+T54+V54+X54</f>
        <v>44.644149800939225</v>
      </c>
      <c r="D54" s="301">
        <f>RANK(C54,C:C,0)</f>
        <v>32</v>
      </c>
      <c r="E54" s="281">
        <f>'A1) Population Structure'!K47</f>
        <v>73.247326395142863</v>
      </c>
      <c r="F54" s="282">
        <f>E54*$H$3</f>
        <v>7.3247326395142869</v>
      </c>
      <c r="G54" s="281">
        <f>'A2) Rarity &amp; Density'!J48</f>
        <v>99.972211952610238</v>
      </c>
      <c r="H54" s="282">
        <f>G54*$H$4</f>
        <v>9.9972211952610248</v>
      </c>
      <c r="I54" s="281">
        <f>'A3) Regeneration Capacity'!X49</f>
        <v>50</v>
      </c>
      <c r="J54" s="282">
        <f>I54*$H$5</f>
        <v>5</v>
      </c>
      <c r="K54" s="281">
        <f>'A4) Dispersal Ability'!G46</f>
        <v>0</v>
      </c>
      <c r="L54" s="282">
        <f>K54*$H$6</f>
        <v>0</v>
      </c>
      <c r="M54" s="281">
        <f>'A5) Habitat Affinities'!O49</f>
        <v>65.275967252638338</v>
      </c>
      <c r="N54" s="282">
        <f>M54*$H$7</f>
        <v>6.5275967252638338</v>
      </c>
      <c r="O54" s="281">
        <f>'A6) Genetic Variation'!N47</f>
        <v>66.666666666666671</v>
      </c>
      <c r="P54" s="282">
        <f>O54*$H$8</f>
        <v>6.6666666666666679</v>
      </c>
      <c r="Q54" s="285">
        <f>'B1) Pests&amp;Pathogens'!X47</f>
        <v>0</v>
      </c>
      <c r="R54" s="286">
        <f>Q54*$H$9</f>
        <v>0</v>
      </c>
      <c r="S54" s="285">
        <f>'B2) Climate Change Pressure'!T51</f>
        <v>42.712126466678228</v>
      </c>
      <c r="T54" s="286">
        <f>S54*$H$10</f>
        <v>6.4068189700017344</v>
      </c>
      <c r="U54" s="287">
        <f>'C1) Endemism'!E45</f>
        <v>29.422272084633505</v>
      </c>
      <c r="V54" s="288">
        <f>U54*$H$11</f>
        <v>1.4711136042316753</v>
      </c>
      <c r="W54" s="287">
        <f>'C2) Conservation Status'!D46</f>
        <v>25</v>
      </c>
      <c r="X54" s="289">
        <f>W54*$H$12</f>
        <v>1.25</v>
      </c>
      <c r="Y54"/>
      <c r="Z54"/>
      <c r="AA54"/>
      <c r="AB54"/>
    </row>
    <row r="55" spans="1:28" ht="15.75">
      <c r="A55" s="278" t="s">
        <v>904</v>
      </c>
      <c r="B55" s="279" t="s">
        <v>903</v>
      </c>
      <c r="C55" s="280">
        <f>F55+H55+J55+L55+N55+P55+R55+T55+V55+X55</f>
        <v>33.482500144139934</v>
      </c>
      <c r="D55" s="301">
        <f>RANK(C55,C:C,0)</f>
        <v>100</v>
      </c>
      <c r="E55" s="281">
        <f>'A1) Population Structure'!K48</f>
        <v>0</v>
      </c>
      <c r="F55" s="282">
        <f>E55*$H$3</f>
        <v>0</v>
      </c>
      <c r="G55" s="281">
        <f>'A2) Rarity &amp; Density'!J49</f>
        <v>81.723185768469534</v>
      </c>
      <c r="H55" s="282">
        <f>G55*$H$4</f>
        <v>8.1723185768469531</v>
      </c>
      <c r="I55" s="281">
        <f>'A3) Regeneration Capacity'!X50</f>
        <v>9.431044903322908</v>
      </c>
      <c r="J55" s="282">
        <f>I55*$H$5</f>
        <v>0.94310449033229082</v>
      </c>
      <c r="K55" s="281">
        <f>'A4) Dispersal Ability'!G47</f>
        <v>0</v>
      </c>
      <c r="L55" s="282">
        <f>K55*$H$6</f>
        <v>0</v>
      </c>
      <c r="M55" s="281">
        <f>'A5) Habitat Affinities'!O50</f>
        <v>47.259960438477648</v>
      </c>
      <c r="N55" s="282">
        <f>M55*$H$7</f>
        <v>4.7259960438477648</v>
      </c>
      <c r="O55" s="281">
        <f>'A6) Genetic Variation'!N48</f>
        <v>77.666666666666671</v>
      </c>
      <c r="P55" s="282">
        <f>O55*$H$8</f>
        <v>7.7666666666666675</v>
      </c>
      <c r="Q55" s="285">
        <f>'B1) Pests&amp;Pathogens'!X48</f>
        <v>43.636363636363633</v>
      </c>
      <c r="R55" s="286">
        <f>Q55*$H$9</f>
        <v>6.545454545454545</v>
      </c>
      <c r="S55" s="285">
        <f>'B2) Climate Change Pressure'!T52</f>
        <v>31.75245990468067</v>
      </c>
      <c r="T55" s="286">
        <f>S55*$H$10</f>
        <v>4.7628689857021005</v>
      </c>
      <c r="U55" s="287">
        <f>'C1) Endemism'!E46</f>
        <v>11.321816705792292</v>
      </c>
      <c r="V55" s="288">
        <f>U55*$H$11</f>
        <v>0.56609083528961468</v>
      </c>
      <c r="W55" s="287">
        <f>'C2) Conservation Status'!D47</f>
        <v>0</v>
      </c>
      <c r="X55" s="289">
        <f>W55*$H$12</f>
        <v>0</v>
      </c>
      <c r="Y55"/>
      <c r="Z55"/>
      <c r="AA55"/>
      <c r="AB55"/>
    </row>
    <row r="56" spans="1:28" ht="15.75">
      <c r="A56" s="278" t="s">
        <v>1004</v>
      </c>
      <c r="B56" s="279" t="s">
        <v>1003</v>
      </c>
      <c r="C56" s="280">
        <f>F56+H56+J56+L56+N56+P56+R56+T56+V56+X56</f>
        <v>43.60174860651874</v>
      </c>
      <c r="D56" s="301">
        <f>RANK(C56,C:C,0)</f>
        <v>40</v>
      </c>
      <c r="E56" s="281">
        <f>'A1) Population Structure'!K49</f>
        <v>50.721252218310532</v>
      </c>
      <c r="F56" s="282">
        <f>E56*$H$3</f>
        <v>5.0721252218310537</v>
      </c>
      <c r="G56" s="281">
        <f>'A2) Rarity &amp; Density'!J50</f>
        <v>99.864730102199431</v>
      </c>
      <c r="H56" s="282">
        <f>G56*$H$4</f>
        <v>9.9864730102199442</v>
      </c>
      <c r="I56" s="281">
        <f>'A3) Regeneration Capacity'!X51</f>
        <v>75</v>
      </c>
      <c r="J56" s="282">
        <f>I56*$H$5</f>
        <v>7.5</v>
      </c>
      <c r="K56" s="281">
        <f>'A4) Dispersal Ability'!G48</f>
        <v>0</v>
      </c>
      <c r="L56" s="282">
        <f>K56*$H$6</f>
        <v>0</v>
      </c>
      <c r="M56" s="281">
        <f>'A5) Habitat Affinities'!O51</f>
        <v>51.916687013647987</v>
      </c>
      <c r="N56" s="282">
        <f>M56*$H$7</f>
        <v>5.1916687013647991</v>
      </c>
      <c r="O56" s="281">
        <f>'A6) Genetic Variation'!N49</f>
        <v>44.333333333333336</v>
      </c>
      <c r="P56" s="282">
        <f>O56*$H$8</f>
        <v>4.4333333333333336</v>
      </c>
      <c r="Q56" s="285">
        <f>'B1) Pests&amp;Pathogens'!X49</f>
        <v>0</v>
      </c>
      <c r="R56" s="286">
        <f>Q56*$H$9</f>
        <v>0</v>
      </c>
      <c r="S56" s="285">
        <f>'B2) Climate Change Pressure'!T53</f>
        <v>63.539851613726597</v>
      </c>
      <c r="T56" s="286">
        <f>S56*$H$10</f>
        <v>9.5309777420589885</v>
      </c>
      <c r="U56" s="287">
        <f>'C1) Endemism'!E47</f>
        <v>12.743411954212636</v>
      </c>
      <c r="V56" s="288">
        <f>U56*$H$11</f>
        <v>0.63717059771063189</v>
      </c>
      <c r="W56" s="287">
        <f>'C2) Conservation Status'!D48</f>
        <v>25</v>
      </c>
      <c r="X56" s="289">
        <f>W56*$H$12</f>
        <v>1.25</v>
      </c>
      <c r="Y56"/>
      <c r="Z56"/>
      <c r="AA56"/>
      <c r="AB56"/>
    </row>
    <row r="57" spans="1:28" ht="15.75">
      <c r="A57" s="278" t="s">
        <v>916</v>
      </c>
      <c r="B57" s="279" t="s">
        <v>915</v>
      </c>
      <c r="C57" s="280">
        <f>F57+H57+J57+L57+N57+P57+R57+T57+V57+X57</f>
        <v>33.886056617619822</v>
      </c>
      <c r="D57" s="301">
        <f>RANK(C57,C:C,0)</f>
        <v>97</v>
      </c>
      <c r="E57" s="281">
        <f>'A1) Population Structure'!K50</f>
        <v>0</v>
      </c>
      <c r="F57" s="282">
        <f>E57*$H$3</f>
        <v>0</v>
      </c>
      <c r="G57" s="281">
        <f>'A2) Rarity &amp; Density'!J51</f>
        <v>98.731777708944577</v>
      </c>
      <c r="H57" s="282">
        <f>G57*$H$4</f>
        <v>9.8731777708944577</v>
      </c>
      <c r="I57" s="281">
        <f>'A3) Regeneration Capacity'!X52</f>
        <v>3.034480672333487</v>
      </c>
      <c r="J57" s="282">
        <f>I57*$H$5</f>
        <v>0.30344806723334872</v>
      </c>
      <c r="K57" s="281">
        <f>'A4) Dispersal Ability'!G49</f>
        <v>0</v>
      </c>
      <c r="L57" s="282">
        <f>K57*$H$6</f>
        <v>0</v>
      </c>
      <c r="M57" s="281">
        <f>'A5) Habitat Affinities'!O52</f>
        <v>53.939045696655533</v>
      </c>
      <c r="N57" s="282">
        <f>M57*$H$7</f>
        <v>5.3939045696655539</v>
      </c>
      <c r="O57" s="281">
        <f>'A6) Genetic Variation'!N50</f>
        <v>100</v>
      </c>
      <c r="P57" s="282">
        <f>O57*$H$8</f>
        <v>10</v>
      </c>
      <c r="Q57" s="285">
        <f>'B1) Pests&amp;Pathogens'!X50</f>
        <v>3.6363636363636362</v>
      </c>
      <c r="R57" s="286">
        <f>Q57*$H$9</f>
        <v>0.54545454545454541</v>
      </c>
      <c r="S57" s="285">
        <f>'B2) Climate Change Pressure'!T54</f>
        <v>41.623206690867605</v>
      </c>
      <c r="T57" s="286">
        <f>S57*$H$10</f>
        <v>6.2434810036301407</v>
      </c>
      <c r="U57" s="287">
        <f>'C1) Endemism'!E48</f>
        <v>5.5318132148355001</v>
      </c>
      <c r="V57" s="288">
        <f>U57*$H$11</f>
        <v>0.27659066074177502</v>
      </c>
      <c r="W57" s="287">
        <f>'C2) Conservation Status'!D49</f>
        <v>25</v>
      </c>
      <c r="X57" s="289">
        <f>W57*$H$12</f>
        <v>1.25</v>
      </c>
      <c r="Y57"/>
      <c r="Z57"/>
      <c r="AA57"/>
      <c r="AB57"/>
    </row>
    <row r="58" spans="1:28" ht="15.75">
      <c r="A58" s="278" t="s">
        <v>882</v>
      </c>
      <c r="B58" s="279" t="s">
        <v>881</v>
      </c>
      <c r="C58" s="280">
        <f>F58+H58+J58+L58+N58+P58+R58+T58+V58+X58</f>
        <v>28.847020908795329</v>
      </c>
      <c r="D58" s="301">
        <f>RANK(C58,C:C,0)</f>
        <v>119</v>
      </c>
      <c r="E58" s="281">
        <f>'A1) Population Structure'!K51</f>
        <v>1.8707146328641286</v>
      </c>
      <c r="F58" s="282">
        <f>E58*$H$3</f>
        <v>0.18707146328641289</v>
      </c>
      <c r="G58" s="281">
        <f>'A2) Rarity &amp; Density'!J52</f>
        <v>96.748471255911369</v>
      </c>
      <c r="H58" s="282">
        <f>G58*$H$4</f>
        <v>9.6748471255911372</v>
      </c>
      <c r="I58" s="281">
        <f>'A3) Regeneration Capacity'!X53</f>
        <v>26.605315383072615</v>
      </c>
      <c r="J58" s="282">
        <f>I58*$H$5</f>
        <v>2.6605315383072616</v>
      </c>
      <c r="K58" s="281">
        <f>'A4) Dispersal Ability'!G50</f>
        <v>0</v>
      </c>
      <c r="L58" s="282">
        <f>K58*$H$6</f>
        <v>0</v>
      </c>
      <c r="M58" s="281">
        <f>'A5) Habitat Affinities'!O53</f>
        <v>28.489554155908721</v>
      </c>
      <c r="N58" s="282">
        <f>M58*$H$7</f>
        <v>2.8489554155908721</v>
      </c>
      <c r="O58" s="281">
        <f>'A6) Genetic Variation'!N51</f>
        <v>77.666666666666671</v>
      </c>
      <c r="P58" s="282">
        <f>O58*$H$8</f>
        <v>7.7666666666666675</v>
      </c>
      <c r="Q58" s="285">
        <f>'B1) Pests&amp;Pathogens'!X51</f>
        <v>0</v>
      </c>
      <c r="R58" s="286">
        <f>Q58*$H$9</f>
        <v>0</v>
      </c>
      <c r="S58" s="285">
        <f>'B2) Climate Change Pressure'!T55</f>
        <v>34.355789820381325</v>
      </c>
      <c r="T58" s="286">
        <f>S58*$H$10</f>
        <v>5.1533684730571983</v>
      </c>
      <c r="U58" s="287">
        <f>'C1) Endemism'!E49</f>
        <v>11.111604525915599</v>
      </c>
      <c r="V58" s="288">
        <f>U58*$H$11</f>
        <v>0.55558022629577997</v>
      </c>
      <c r="W58" s="287">
        <f>'C2) Conservation Status'!D50</f>
        <v>0</v>
      </c>
      <c r="X58" s="289">
        <f>W58*$H$12</f>
        <v>0</v>
      </c>
      <c r="Y58"/>
      <c r="Z58"/>
      <c r="AA58"/>
      <c r="AB58"/>
    </row>
    <row r="59" spans="1:28" ht="15.75">
      <c r="A59" s="278" t="s">
        <v>810</v>
      </c>
      <c r="B59" s="279" t="s">
        <v>809</v>
      </c>
      <c r="C59" s="280">
        <f>F59+H59+J59+L59+N59+P59+R59+T59+V59+X59</f>
        <v>44.208216204328622</v>
      </c>
      <c r="D59" s="301">
        <f>RANK(C59,C:C,0)</f>
        <v>37</v>
      </c>
      <c r="E59" s="281">
        <f>'A1) Population Structure'!K52</f>
        <v>0</v>
      </c>
      <c r="F59" s="282">
        <f>E59*$H$3</f>
        <v>0</v>
      </c>
      <c r="G59" s="281">
        <f>'A2) Rarity &amp; Density'!J53</f>
        <v>82.375065208398354</v>
      </c>
      <c r="H59" s="282">
        <f>G59*$H$4</f>
        <v>8.237506520839835</v>
      </c>
      <c r="I59" s="281">
        <f>'A3) Regeneration Capacity'!X54</f>
        <v>56.031507407606448</v>
      </c>
      <c r="J59" s="282">
        <f>I59*$H$5</f>
        <v>5.6031507407606451</v>
      </c>
      <c r="K59" s="281">
        <f>'A4) Dispersal Ability'!G51</f>
        <v>90</v>
      </c>
      <c r="L59" s="282">
        <f>K59*$H$6</f>
        <v>9</v>
      </c>
      <c r="M59" s="281">
        <f>'A5) Habitat Affinities'!O54</f>
        <v>64.238322691120757</v>
      </c>
      <c r="N59" s="282">
        <f>M59*$H$7</f>
        <v>6.4238322691120757</v>
      </c>
      <c r="O59" s="281">
        <f>'A6) Genetic Variation'!N52</f>
        <v>36</v>
      </c>
      <c r="P59" s="282">
        <f>O59*$H$8</f>
        <v>3.6</v>
      </c>
      <c r="Q59" s="285">
        <f>'B1) Pests&amp;Pathogens'!X52</f>
        <v>43.636363636363633</v>
      </c>
      <c r="R59" s="286">
        <f>Q59*$H$9</f>
        <v>6.545454545454545</v>
      </c>
      <c r="S59" s="285">
        <f>'B2) Climate Change Pressure'!T56</f>
        <v>28.730819258193812</v>
      </c>
      <c r="T59" s="286">
        <f>S59*$H$10</f>
        <v>4.3096228887290717</v>
      </c>
      <c r="U59" s="287">
        <f>'C1) Endemism'!E50</f>
        <v>9.7729847886490049</v>
      </c>
      <c r="V59" s="288">
        <f>U59*$H$11</f>
        <v>0.48864923943245026</v>
      </c>
      <c r="W59" s="287">
        <f>'C2) Conservation Status'!D51</f>
        <v>0</v>
      </c>
      <c r="X59" s="289">
        <f>W59*$H$12</f>
        <v>0</v>
      </c>
      <c r="Y59"/>
      <c r="Z59"/>
      <c r="AA59"/>
      <c r="AB59"/>
    </row>
    <row r="60" spans="1:28" ht="15.75">
      <c r="A60" s="278" t="s">
        <v>1048</v>
      </c>
      <c r="B60" s="279" t="s">
        <v>1047</v>
      </c>
      <c r="C60" s="280">
        <f>F60+H60+J60+L60+N60+P60+R60+T60+V60+X60</f>
        <v>42.728907259820907</v>
      </c>
      <c r="D60" s="301">
        <f>RANK(C60,C:C,0)</f>
        <v>45</v>
      </c>
      <c r="E60" s="281">
        <f>'A1) Population Structure'!K53</f>
        <v>0</v>
      </c>
      <c r="F60" s="282">
        <f>E60*$H$3</f>
        <v>0</v>
      </c>
      <c r="G60" s="281">
        <f>'A2) Rarity &amp; Density'!J54</f>
        <v>86.777863100254507</v>
      </c>
      <c r="H60" s="282">
        <f>G60*$H$4</f>
        <v>8.6777863100254518</v>
      </c>
      <c r="I60" s="281">
        <f>'A3) Regeneration Capacity'!X55</f>
        <v>60.153731968932867</v>
      </c>
      <c r="J60" s="282">
        <f>I60*$H$5</f>
        <v>6.0153731968932869</v>
      </c>
      <c r="K60" s="281">
        <f>'A4) Dispersal Ability'!G52</f>
        <v>90</v>
      </c>
      <c r="L60" s="282">
        <f>K60*$H$6</f>
        <v>9</v>
      </c>
      <c r="M60" s="281">
        <f>'A5) Habitat Affinities'!O55</f>
        <v>41.344922956677223</v>
      </c>
      <c r="N60" s="282">
        <f>M60*$H$7</f>
        <v>4.1344922956677221</v>
      </c>
      <c r="O60" s="281">
        <f>'A6) Genetic Variation'!N53</f>
        <v>16.666666666666668</v>
      </c>
      <c r="P60" s="282">
        <f>O60*$H$8</f>
        <v>1.666666666666667</v>
      </c>
      <c r="Q60" s="285">
        <f>'B1) Pests&amp;Pathogens'!X53</f>
        <v>56.363636363636367</v>
      </c>
      <c r="R60" s="286">
        <f>Q60*$H$9</f>
        <v>8.454545454545455</v>
      </c>
      <c r="S60" s="285">
        <f>'B2) Climate Change Pressure'!T57</f>
        <v>29.286048662979049</v>
      </c>
      <c r="T60" s="286">
        <f>S60*$H$10</f>
        <v>4.3929072994468568</v>
      </c>
      <c r="U60" s="287">
        <f>'C1) Endemism'!E51</f>
        <v>7.7427207315094382</v>
      </c>
      <c r="V60" s="288">
        <f>U60*$H$11</f>
        <v>0.38713603657547191</v>
      </c>
      <c r="W60" s="287">
        <f>'C2) Conservation Status'!D52</f>
        <v>0</v>
      </c>
      <c r="X60" s="289">
        <f>W60*$H$12</f>
        <v>0</v>
      </c>
      <c r="Y60"/>
      <c r="Z60"/>
      <c r="AA60"/>
      <c r="AB60"/>
    </row>
    <row r="61" spans="1:28" ht="15.75">
      <c r="A61" s="278" t="s">
        <v>864</v>
      </c>
      <c r="B61" s="279" t="s">
        <v>863</v>
      </c>
      <c r="C61" s="280">
        <f>F61+H61+J61+L61+N61+P61+R61+T61+V61+X61</f>
        <v>49.760117510836643</v>
      </c>
      <c r="D61" s="301">
        <f>RANK(C61,C:C,0)</f>
        <v>15</v>
      </c>
      <c r="E61" s="281">
        <f>'A1) Population Structure'!K54</f>
        <v>51.490470677327771</v>
      </c>
      <c r="F61" s="282">
        <f>E61*$H$3</f>
        <v>5.1490470677327771</v>
      </c>
      <c r="G61" s="281">
        <f>'A2) Rarity &amp; Density'!J55</f>
        <v>97.983274271286746</v>
      </c>
      <c r="H61" s="282">
        <f>G61*$H$4</f>
        <v>9.798327427128676</v>
      </c>
      <c r="I61" s="281">
        <f>'A3) Regeneration Capacity'!X56</f>
        <v>75</v>
      </c>
      <c r="J61" s="282">
        <f>I61*$H$5</f>
        <v>7.5</v>
      </c>
      <c r="K61" s="281">
        <f>'A4) Dispersal Ability'!G53</f>
        <v>90</v>
      </c>
      <c r="L61" s="282">
        <f>K61*$H$6</f>
        <v>9</v>
      </c>
      <c r="M61" s="281">
        <f>'A5) Habitat Affinities'!O56</f>
        <v>54.559189599598653</v>
      </c>
      <c r="N61" s="282">
        <f>M61*$H$7</f>
        <v>5.4559189599598659</v>
      </c>
      <c r="O61" s="281">
        <f>'A6) Genetic Variation'!N54</f>
        <v>0</v>
      </c>
      <c r="P61" s="282">
        <f>O61*$H$8</f>
        <v>0</v>
      </c>
      <c r="Q61" s="285">
        <f>'B1) Pests&amp;Pathogens'!X54</f>
        <v>56.363636363636367</v>
      </c>
      <c r="R61" s="286">
        <f>Q61*$H$9</f>
        <v>8.454545454545455</v>
      </c>
      <c r="S61" s="285">
        <f>'B2) Climate Change Pressure'!T58</f>
        <v>25.155824132683975</v>
      </c>
      <c r="T61" s="286">
        <f>S61*$H$10</f>
        <v>3.7733736199025962</v>
      </c>
      <c r="U61" s="287">
        <f>'C1) Endemism'!E52</f>
        <v>7.8099631345638978E-2</v>
      </c>
      <c r="V61" s="288">
        <f>U61*$H$11</f>
        <v>3.9049815672819489E-3</v>
      </c>
      <c r="W61" s="287">
        <f>'C2) Conservation Status'!D53</f>
        <v>12.5</v>
      </c>
      <c r="X61" s="289">
        <f>W61*$H$12</f>
        <v>0.625</v>
      </c>
      <c r="Y61"/>
      <c r="Z61"/>
      <c r="AA61"/>
      <c r="AB61"/>
    </row>
    <row r="62" spans="1:28" ht="15.75">
      <c r="A62" s="278" t="s">
        <v>836</v>
      </c>
      <c r="B62" s="279" t="s">
        <v>835</v>
      </c>
      <c r="C62" s="280">
        <f>F62+H62+J62+L62+N62+P62+R62+T62+V62+X62</f>
        <v>52.212082282579409</v>
      </c>
      <c r="D62" s="301">
        <f>RANK(C62,C:C,0)</f>
        <v>10</v>
      </c>
      <c r="E62" s="281">
        <f>'A1) Population Structure'!K55</f>
        <v>52.83233314808588</v>
      </c>
      <c r="F62" s="282">
        <f>E62*$H$3</f>
        <v>5.2832333148085882</v>
      </c>
      <c r="G62" s="281">
        <f>'A2) Rarity &amp; Density'!J56</f>
        <v>99.964289019714329</v>
      </c>
      <c r="H62" s="282">
        <f>G62*$H$4</f>
        <v>9.9964289019714343</v>
      </c>
      <c r="I62" s="281">
        <f>'A3) Regeneration Capacity'!X57</f>
        <v>70.833333333333329</v>
      </c>
      <c r="J62" s="282">
        <f>I62*$H$5</f>
        <v>7.083333333333333</v>
      </c>
      <c r="K62" s="281">
        <f>'A4) Dispersal Ability'!G54</f>
        <v>90</v>
      </c>
      <c r="L62" s="282">
        <f>K62*$H$6</f>
        <v>9</v>
      </c>
      <c r="M62" s="281">
        <f>'A5) Habitat Affinities'!O57</f>
        <v>48.475215378686784</v>
      </c>
      <c r="N62" s="282">
        <f>M62*$H$7</f>
        <v>4.8475215378686789</v>
      </c>
      <c r="O62" s="281">
        <f>'A6) Genetic Variation'!N55</f>
        <v>22</v>
      </c>
      <c r="P62" s="282">
        <f>O62*$H$8</f>
        <v>2.2000000000000002</v>
      </c>
      <c r="Q62" s="285">
        <f>'B1) Pests&amp;Pathogens'!X55</f>
        <v>56.363636363636367</v>
      </c>
      <c r="R62" s="286">
        <f>Q62*$H$9</f>
        <v>8.454545454545455</v>
      </c>
      <c r="S62" s="285">
        <f>'B2) Climate Change Pressure'!T59</f>
        <v>35.476894627285233</v>
      </c>
      <c r="T62" s="286">
        <f>S62*$H$10</f>
        <v>5.3215341940927852</v>
      </c>
      <c r="U62" s="287">
        <f>'C1) Endemism'!E53</f>
        <v>0.5097109191826551</v>
      </c>
      <c r="V62" s="288">
        <f>U62*$H$11</f>
        <v>2.5485545959132758E-2</v>
      </c>
      <c r="W62" s="287">
        <f>'C2) Conservation Status'!D54</f>
        <v>0</v>
      </c>
      <c r="X62" s="289">
        <f>W62*$H$12</f>
        <v>0</v>
      </c>
      <c r="Y62"/>
      <c r="Z62"/>
      <c r="AA62"/>
      <c r="AB62"/>
    </row>
    <row r="63" spans="1:28" ht="15.75">
      <c r="A63" s="278" t="s">
        <v>910</v>
      </c>
      <c r="B63" s="279" t="s">
        <v>909</v>
      </c>
      <c r="C63" s="280">
        <f>F63+H63+J63+L63+N63+P63+R63+T63+V63+X63</f>
        <v>39.251065348395279</v>
      </c>
      <c r="D63" s="301">
        <f>RANK(C63,C:C,0)</f>
        <v>67</v>
      </c>
      <c r="E63" s="281">
        <f>'A1) Population Structure'!K56</f>
        <v>0</v>
      </c>
      <c r="F63" s="282">
        <f>E63*$H$3</f>
        <v>0</v>
      </c>
      <c r="G63" s="281">
        <f>'A2) Rarity &amp; Density'!J57</f>
        <v>94.5874074374114</v>
      </c>
      <c r="H63" s="282">
        <f>G63*$H$4</f>
        <v>9.4587407437411404</v>
      </c>
      <c r="I63" s="281">
        <f>'A3) Regeneration Capacity'!X58</f>
        <v>34.404368841023079</v>
      </c>
      <c r="J63" s="282">
        <f>I63*$H$5</f>
        <v>3.4404368841023079</v>
      </c>
      <c r="K63" s="281">
        <f>'A4) Dispersal Ability'!G55</f>
        <v>90</v>
      </c>
      <c r="L63" s="282">
        <f>K63*$H$6</f>
        <v>9</v>
      </c>
      <c r="M63" s="281">
        <f>'A5) Habitat Affinities'!O58</f>
        <v>22.194314741983383</v>
      </c>
      <c r="N63" s="282">
        <f>M63*$H$7</f>
        <v>2.2194314741983385</v>
      </c>
      <c r="O63" s="281">
        <f>'A6) Genetic Variation'!N56</f>
        <v>16.666666666666668</v>
      </c>
      <c r="P63" s="282">
        <f>O63*$H$8</f>
        <v>1.666666666666667</v>
      </c>
      <c r="Q63" s="285">
        <f>'B1) Pests&amp;Pathogens'!X56</f>
        <v>56.363636363636367</v>
      </c>
      <c r="R63" s="286">
        <f>Q63*$H$9</f>
        <v>8.454545454545455</v>
      </c>
      <c r="S63" s="285">
        <f>'B2) Climate Change Pressure'!T60</f>
        <v>31.906220863739044</v>
      </c>
      <c r="T63" s="286">
        <f>S63*$H$10</f>
        <v>4.7859331295608563</v>
      </c>
      <c r="U63" s="287">
        <f>'C1) Endemism'!E54</f>
        <v>4.5062199116100876</v>
      </c>
      <c r="V63" s="288">
        <f>U63*$H$11</f>
        <v>0.22531099558050438</v>
      </c>
      <c r="W63" s="287">
        <f>'C2) Conservation Status'!D55</f>
        <v>0</v>
      </c>
      <c r="X63" s="289">
        <f>W63*$H$12</f>
        <v>0</v>
      </c>
      <c r="Y63"/>
      <c r="Z63"/>
      <c r="AA63"/>
      <c r="AB63"/>
    </row>
    <row r="64" spans="1:28" ht="15.75">
      <c r="A64" s="278" t="s">
        <v>854</v>
      </c>
      <c r="B64" s="279" t="s">
        <v>853</v>
      </c>
      <c r="C64" s="280">
        <f>F64+H64+J64+L64+N64+P64+R64+T64+V64+X64</f>
        <v>54.609640693996887</v>
      </c>
      <c r="D64" s="301">
        <f>RANK(C64,C:C,0)</f>
        <v>4</v>
      </c>
      <c r="E64" s="281">
        <f>'A1) Population Structure'!K57</f>
        <v>63.291358855130255</v>
      </c>
      <c r="F64" s="282">
        <f>E64*$H$3</f>
        <v>6.3291358855130255</v>
      </c>
      <c r="G64" s="281">
        <f>'A2) Rarity &amp; Density'!J58</f>
        <v>99.539958992517569</v>
      </c>
      <c r="H64" s="282">
        <f>G64*$H$4</f>
        <v>9.9539958992517583</v>
      </c>
      <c r="I64" s="281">
        <f>'A3) Regeneration Capacity'!X59</f>
        <v>40.734833113343427</v>
      </c>
      <c r="J64" s="282">
        <f>I64*$H$5</f>
        <v>4.0734833113343427</v>
      </c>
      <c r="K64" s="281">
        <f>'A4) Dispersal Ability'!G56</f>
        <v>90</v>
      </c>
      <c r="L64" s="282">
        <f>K64*$H$6</f>
        <v>9</v>
      </c>
      <c r="M64" s="281">
        <f>'A5) Habitat Affinities'!O59</f>
        <v>59.257136227189292</v>
      </c>
      <c r="N64" s="282">
        <f>M64*$H$7</f>
        <v>5.9257136227189298</v>
      </c>
      <c r="O64" s="281">
        <f>'A6) Genetic Variation'!N57</f>
        <v>22</v>
      </c>
      <c r="P64" s="282">
        <f>O64*$H$8</f>
        <v>2.2000000000000002</v>
      </c>
      <c r="Q64" s="285">
        <f>'B1) Pests&amp;Pathogens'!X57</f>
        <v>56.363636363636367</v>
      </c>
      <c r="R64" s="286">
        <f>Q64*$H$9</f>
        <v>8.454545454545455</v>
      </c>
      <c r="S64" s="285">
        <f>'B2) Climate Change Pressure'!T61</f>
        <v>56.739820339785801</v>
      </c>
      <c r="T64" s="286">
        <f>S64*$H$10</f>
        <v>8.5109730509678698</v>
      </c>
      <c r="U64" s="287">
        <f>'C1) Endemism'!E55</f>
        <v>3.2358693933101064</v>
      </c>
      <c r="V64" s="288">
        <f>U64*$H$11</f>
        <v>0.16179346966550534</v>
      </c>
      <c r="W64" s="287">
        <f>'C2) Conservation Status'!D56</f>
        <v>0</v>
      </c>
      <c r="X64" s="289">
        <f>W64*$H$12</f>
        <v>0</v>
      </c>
      <c r="Y64"/>
      <c r="Z64"/>
      <c r="AA64"/>
      <c r="AB64"/>
    </row>
    <row r="65" spans="1:28" ht="15.75">
      <c r="A65" s="278" t="s">
        <v>918</v>
      </c>
      <c r="B65" s="279" t="s">
        <v>917</v>
      </c>
      <c r="C65" s="280">
        <f>F65+H65+J65+L65+N65+P65+R65+T65+V65+X65</f>
        <v>31.538731840237595</v>
      </c>
      <c r="D65" s="301">
        <f>RANK(C65,C:C,0)</f>
        <v>110</v>
      </c>
      <c r="E65" s="281">
        <f>'A1) Population Structure'!K58</f>
        <v>24.988324651610842</v>
      </c>
      <c r="F65" s="282">
        <f>E65*$H$3</f>
        <v>2.4988324651610845</v>
      </c>
      <c r="G65" s="281">
        <f>'A2) Rarity &amp; Density'!J59</f>
        <v>99.682661109087491</v>
      </c>
      <c r="H65" s="282">
        <f>G65*$H$4</f>
        <v>9.9682661109087505</v>
      </c>
      <c r="I65" s="281">
        <f>'A3) Regeneration Capacity'!X60</f>
        <v>21.969433534612989</v>
      </c>
      <c r="J65" s="282">
        <f>I65*$H$5</f>
        <v>2.196943353461299</v>
      </c>
      <c r="K65" s="281">
        <f>'A4) Dispersal Ability'!G57</f>
        <v>0</v>
      </c>
      <c r="L65" s="282">
        <f>K65*$H$6</f>
        <v>0</v>
      </c>
      <c r="M65" s="281">
        <f>'A5) Habitat Affinities'!O60</f>
        <v>28.627974986640091</v>
      </c>
      <c r="N65" s="282">
        <f>M65*$H$7</f>
        <v>2.8627974986640092</v>
      </c>
      <c r="O65" s="281">
        <f>'A6) Genetic Variation'!N58</f>
        <v>75</v>
      </c>
      <c r="P65" s="282">
        <f>O65*$H$8</f>
        <v>7.5</v>
      </c>
      <c r="Q65" s="285">
        <f>'B1) Pests&amp;Pathogens'!X58</f>
        <v>0</v>
      </c>
      <c r="R65" s="286">
        <f>Q65*$H$9</f>
        <v>0</v>
      </c>
      <c r="S65" s="285">
        <f>'B2) Climate Change Pressure'!T62</f>
        <v>41.287155265138793</v>
      </c>
      <c r="T65" s="286">
        <f>S65*$H$10</f>
        <v>6.1930732897708189</v>
      </c>
      <c r="U65" s="287">
        <f>'C1) Endemism'!E56</f>
        <v>6.3763824454326583</v>
      </c>
      <c r="V65" s="288">
        <f>U65*$H$11</f>
        <v>0.31881912227163295</v>
      </c>
      <c r="W65" s="287">
        <f>'C2) Conservation Status'!D57</f>
        <v>0</v>
      </c>
      <c r="X65" s="289">
        <f>W65*$H$12</f>
        <v>0</v>
      </c>
      <c r="Y65"/>
      <c r="Z65"/>
      <c r="AA65"/>
      <c r="AB65"/>
    </row>
    <row r="66" spans="1:28" ht="15.75">
      <c r="A66" s="278" t="s">
        <v>920</v>
      </c>
      <c r="B66" s="290" t="s">
        <v>919</v>
      </c>
      <c r="C66" s="280">
        <f>F66+H66+J66+L66+N66+P66+R66+T66+V66+X66</f>
        <v>46.284309123261025</v>
      </c>
      <c r="D66" s="301">
        <f>RANK(C66,C:C,0)</f>
        <v>27</v>
      </c>
      <c r="E66" s="281">
        <f>'A1) Population Structure'!K59</f>
        <v>64.515870172313541</v>
      </c>
      <c r="F66" s="282">
        <f>E66*$H$3</f>
        <v>6.4515870172313541</v>
      </c>
      <c r="G66" s="281">
        <f>'A2) Rarity &amp; Density'!J60</f>
        <v>100</v>
      </c>
      <c r="H66" s="282">
        <f>G66*$H$4</f>
        <v>10</v>
      </c>
      <c r="I66" s="281">
        <v>0</v>
      </c>
      <c r="J66" s="282">
        <f>I66*$H$5</f>
        <v>0</v>
      </c>
      <c r="K66" s="281">
        <f>'A4) Dispersal Ability'!G58</f>
        <v>100</v>
      </c>
      <c r="L66" s="282">
        <f>K66*$H$6</f>
        <v>10</v>
      </c>
      <c r="M66" s="281">
        <f>'A5) Habitat Affinities'!O61</f>
        <v>68.272640736462279</v>
      </c>
      <c r="N66" s="282">
        <f>M66*$H$7</f>
        <v>6.8272640736462282</v>
      </c>
      <c r="O66" s="281">
        <f>'A6) Genetic Variation'!N59</f>
        <v>33.333333333333336</v>
      </c>
      <c r="P66" s="282">
        <f>O66*$H$8</f>
        <v>3.3333333333333339</v>
      </c>
      <c r="Q66" s="285">
        <f>'B1) Pests&amp;Pathogens'!X59</f>
        <v>0</v>
      </c>
      <c r="R66" s="286">
        <f>Q66*$H$9</f>
        <v>0</v>
      </c>
      <c r="S66" s="285">
        <f>'B2) Climate Change Pressure'!T63</f>
        <v>64.394175536539095</v>
      </c>
      <c r="T66" s="286">
        <f>S66*$H$10</f>
        <v>9.6591263304808646</v>
      </c>
      <c r="U66" s="287">
        <f>'C1) Endemism'!E57</f>
        <v>0.25996737138481529</v>
      </c>
      <c r="V66" s="288">
        <f>U66*$H$11</f>
        <v>1.2998368569240765E-2</v>
      </c>
      <c r="W66" s="287">
        <f>'C2) Conservation Status'!D58</f>
        <v>0</v>
      </c>
      <c r="X66" s="289">
        <f>W66*$H$12</f>
        <v>0</v>
      </c>
      <c r="Y66"/>
      <c r="Z66"/>
      <c r="AA66"/>
      <c r="AB66"/>
    </row>
    <row r="67" spans="1:28" ht="15.75">
      <c r="A67" s="278" t="s">
        <v>870</v>
      </c>
      <c r="B67" s="290" t="s">
        <v>869</v>
      </c>
      <c r="C67" s="280">
        <f>F67+H67+J67+L67+N67+P67+R67+T67+V67+X67</f>
        <v>52.589490170725355</v>
      </c>
      <c r="D67" s="301">
        <f>RANK(C67,C:C,0)</f>
        <v>8</v>
      </c>
      <c r="E67" s="281">
        <f>'A1) Population Structure'!K60</f>
        <v>50.093167637220759</v>
      </c>
      <c r="F67" s="282">
        <f>E67*$H$3</f>
        <v>5.0093167637220759</v>
      </c>
      <c r="G67" s="281">
        <f>'A2) Rarity &amp; Density'!J61</f>
        <v>98.356147105076843</v>
      </c>
      <c r="H67" s="282">
        <f>G67*$H$4</f>
        <v>9.8356147105076843</v>
      </c>
      <c r="I67" s="281">
        <f>'A3) Regeneration Capacity'!X62</f>
        <v>14.29235148353307</v>
      </c>
      <c r="J67" s="282">
        <f>I67*$H$5</f>
        <v>1.429235148353307</v>
      </c>
      <c r="K67" s="281">
        <f>'A4) Dispersal Ability'!G59</f>
        <v>90</v>
      </c>
      <c r="L67" s="282">
        <f>K67*$H$6</f>
        <v>9</v>
      </c>
      <c r="M67" s="281">
        <f>'A5) Habitat Affinities'!O62</f>
        <v>78.675382254405392</v>
      </c>
      <c r="N67" s="282">
        <f>M67*$H$7</f>
        <v>7.8675382254405397</v>
      </c>
      <c r="O67" s="281">
        <f>'A6) Genetic Variation'!N60</f>
        <v>100</v>
      </c>
      <c r="P67" s="282">
        <f>O67*$H$8</f>
        <v>10</v>
      </c>
      <c r="Q67" s="285">
        <f>'B1) Pests&amp;Pathogens'!X60</f>
        <v>0</v>
      </c>
      <c r="R67" s="286">
        <f>Q67*$H$9</f>
        <v>0</v>
      </c>
      <c r="S67" s="285">
        <f>'B2) Climate Change Pressure'!T64</f>
        <v>46.759224624923966</v>
      </c>
      <c r="T67" s="286">
        <f>S67*$H$10</f>
        <v>7.0138836937385944</v>
      </c>
      <c r="U67" s="287">
        <f>'C1) Endemism'!E58</f>
        <v>36.178032579263046</v>
      </c>
      <c r="V67" s="288">
        <f>U67*$H$11</f>
        <v>1.8089016289631523</v>
      </c>
      <c r="W67" s="287">
        <f>'C2) Conservation Status'!D59</f>
        <v>12.5</v>
      </c>
      <c r="X67" s="289">
        <f>W67*$H$12</f>
        <v>0.625</v>
      </c>
      <c r="Y67"/>
      <c r="Z67"/>
      <c r="AA67"/>
      <c r="AB67"/>
    </row>
    <row r="68" spans="1:28" ht="15.75">
      <c r="A68" s="278" t="s">
        <v>816</v>
      </c>
      <c r="B68" s="279" t="s">
        <v>815</v>
      </c>
      <c r="C68" s="280">
        <f>F68+H68+J68+L68+N68+P68+R68+T68+V68+X68</f>
        <v>26.493674760888002</v>
      </c>
      <c r="D68" s="301">
        <f>RANK(C68,C:C,0)</f>
        <v>124</v>
      </c>
      <c r="E68" s="281">
        <f>'A1) Population Structure'!K61</f>
        <v>9.4020765852393495</v>
      </c>
      <c r="F68" s="282">
        <f>E68*$H$3</f>
        <v>0.94020765852393495</v>
      </c>
      <c r="G68" s="281">
        <f>'A2) Rarity &amp; Density'!J62</f>
        <v>98.519263849158392</v>
      </c>
      <c r="H68" s="282">
        <f>G68*$H$4</f>
        <v>9.8519263849158403</v>
      </c>
      <c r="I68" s="281">
        <f>'A3) Regeneration Capacity'!X63</f>
        <v>30.139786770301196</v>
      </c>
      <c r="J68" s="282">
        <f>I68*$H$5</f>
        <v>3.0139786770301198</v>
      </c>
      <c r="K68" s="281">
        <f>'A4) Dispersal Ability'!G60</f>
        <v>0</v>
      </c>
      <c r="L68" s="282">
        <f>K68*$H$6</f>
        <v>0</v>
      </c>
      <c r="M68" s="281">
        <f>'A5) Habitat Affinities'!O63</f>
        <v>38.88992514861927</v>
      </c>
      <c r="N68" s="282">
        <f>M68*$H$7</f>
        <v>3.8889925148619273</v>
      </c>
      <c r="O68" s="281">
        <f>'A6) Genetic Variation'!N61</f>
        <v>41.666666666666664</v>
      </c>
      <c r="P68" s="282">
        <f>O68*$H$8</f>
        <v>4.166666666666667</v>
      </c>
      <c r="Q68" s="285">
        <f>'B1) Pests&amp;Pathogens'!X61</f>
        <v>0</v>
      </c>
      <c r="R68" s="286">
        <f>Q68*$H$9</f>
        <v>0</v>
      </c>
      <c r="S68" s="285">
        <f>'B2) Climate Change Pressure'!T65</f>
        <v>26.003375296223115</v>
      </c>
      <c r="T68" s="286">
        <f>S68*$H$10</f>
        <v>3.900506294433467</v>
      </c>
      <c r="U68" s="287">
        <f>'C1) Endemism'!E59</f>
        <v>14.627931289120896</v>
      </c>
      <c r="V68" s="288">
        <f>U68*$H$11</f>
        <v>0.73139656445604484</v>
      </c>
      <c r="W68" s="287">
        <f>'C2) Conservation Status'!D60</f>
        <v>0</v>
      </c>
      <c r="X68" s="289">
        <f>W68*$H$12</f>
        <v>0</v>
      </c>
      <c r="Y68"/>
      <c r="Z68"/>
      <c r="AA68"/>
      <c r="AB68"/>
    </row>
    <row r="69" spans="1:28" ht="15.75">
      <c r="A69" s="278" t="s">
        <v>862</v>
      </c>
      <c r="B69" s="279" t="s">
        <v>861</v>
      </c>
      <c r="C69" s="280">
        <f>F69+H69+J69+L69+N69+P69+R69+T69+V69+X69</f>
        <v>54.529685886013866</v>
      </c>
      <c r="D69" s="301">
        <f>RANK(C69,C:C,0)</f>
        <v>5</v>
      </c>
      <c r="E69" s="281">
        <f>'A1) Population Structure'!K62</f>
        <v>33.344895577418981</v>
      </c>
      <c r="F69" s="282">
        <f>E69*$H$3</f>
        <v>3.3344895577418985</v>
      </c>
      <c r="G69" s="281">
        <f>'A2) Rarity &amp; Density'!J63</f>
        <v>99.42786232713766</v>
      </c>
      <c r="H69" s="282">
        <f>G69*$H$4</f>
        <v>9.9427862327137664</v>
      </c>
      <c r="I69" s="281">
        <f>'A3) Regeneration Capacity'!X64</f>
        <v>26.414842042876149</v>
      </c>
      <c r="J69" s="282">
        <f>I69*$H$5</f>
        <v>2.641484204287615</v>
      </c>
      <c r="K69" s="281">
        <f>'A4) Dispersal Ability'!G61</f>
        <v>90</v>
      </c>
      <c r="L69" s="282">
        <f>K69*$H$6</f>
        <v>9</v>
      </c>
      <c r="M69" s="281">
        <f>'A5) Habitat Affinities'!O64</f>
        <v>56.09142214194847</v>
      </c>
      <c r="N69" s="282">
        <f>M69*$H$7</f>
        <v>5.609142214194847</v>
      </c>
      <c r="O69" s="281">
        <f>'A6) Genetic Variation'!N62</f>
        <v>11</v>
      </c>
      <c r="P69" s="282">
        <f>O69*$H$8</f>
        <v>1.1000000000000001</v>
      </c>
      <c r="Q69" s="285">
        <f>'B1) Pests&amp;Pathogens'!X62</f>
        <v>87.272727272727266</v>
      </c>
      <c r="R69" s="286">
        <f>Q69*$H$9</f>
        <v>13.09090909090909</v>
      </c>
      <c r="S69" s="285">
        <f>'B2) Climate Change Pressure'!T66</f>
        <v>53.445393374613005</v>
      </c>
      <c r="T69" s="286">
        <f>S69*$H$10</f>
        <v>8.0168090061919504</v>
      </c>
      <c r="U69" s="287">
        <f>'C1) Endemism'!E60</f>
        <v>10.881311599494053</v>
      </c>
      <c r="V69" s="288">
        <f>U69*$H$11</f>
        <v>0.54406557997470262</v>
      </c>
      <c r="W69" s="287">
        <f>'C2) Conservation Status'!D61</f>
        <v>25</v>
      </c>
      <c r="X69" s="289">
        <f>W69*$H$12</f>
        <v>1.25</v>
      </c>
      <c r="Y69"/>
      <c r="Z69"/>
      <c r="AA69"/>
      <c r="AB69"/>
    </row>
    <row r="70" spans="1:28" ht="15.75">
      <c r="A70" s="278" t="s">
        <v>846</v>
      </c>
      <c r="B70" s="279" t="s">
        <v>845</v>
      </c>
      <c r="C70" s="280">
        <f>F70+H70+J70+L70+N70+P70+R70+T70+V70+X70</f>
        <v>44.637668992281768</v>
      </c>
      <c r="D70" s="301">
        <f>RANK(C70,C:C,0)</f>
        <v>33</v>
      </c>
      <c r="E70" s="281">
        <f>'A1) Population Structure'!K63</f>
        <v>2.0798184136673754</v>
      </c>
      <c r="F70" s="282">
        <f>E70*$H$3</f>
        <v>0.20798184136673756</v>
      </c>
      <c r="G70" s="281">
        <f>'A2) Rarity &amp; Density'!J64</f>
        <v>95.138625675956291</v>
      </c>
      <c r="H70" s="282">
        <f>G70*$H$4</f>
        <v>9.5138625675956288</v>
      </c>
      <c r="I70" s="281">
        <f>'A3) Regeneration Capacity'!X65</f>
        <v>26.867715331299816</v>
      </c>
      <c r="J70" s="282">
        <f>I70*$H$5</f>
        <v>2.6867715331299817</v>
      </c>
      <c r="K70" s="281">
        <f>'A4) Dispersal Ability'!G62</f>
        <v>90</v>
      </c>
      <c r="L70" s="282">
        <f>K70*$H$6</f>
        <v>9</v>
      </c>
      <c r="M70" s="281">
        <f>'A5) Habitat Affinities'!O65</f>
        <v>54.33890864966606</v>
      </c>
      <c r="N70" s="282">
        <f>M70*$H$7</f>
        <v>5.4338908649666067</v>
      </c>
      <c r="O70" s="281">
        <f>'A6) Genetic Variation'!N63</f>
        <v>27.666666666666668</v>
      </c>
      <c r="P70" s="282">
        <f>O70*$H$8</f>
        <v>2.7666666666666671</v>
      </c>
      <c r="Q70" s="285">
        <f>'B1) Pests&amp;Pathogens'!X63</f>
        <v>54.545454545454547</v>
      </c>
      <c r="R70" s="286">
        <f>Q70*$H$9</f>
        <v>8.1818181818181817</v>
      </c>
      <c r="S70" s="285">
        <f>'B2) Climate Change Pressure'!T67</f>
        <v>42.579898120795939</v>
      </c>
      <c r="T70" s="286">
        <f>S70*$H$10</f>
        <v>6.3869847181193906</v>
      </c>
      <c r="U70" s="287">
        <f>'C1) Endemism'!E61</f>
        <v>9.1938523723714827</v>
      </c>
      <c r="V70" s="288">
        <f>U70*$H$11</f>
        <v>0.45969261861857413</v>
      </c>
      <c r="W70" s="287">
        <f>'C2) Conservation Status'!D62</f>
        <v>0</v>
      </c>
      <c r="X70" s="289">
        <f>W70*$H$12</f>
        <v>0</v>
      </c>
      <c r="Y70"/>
      <c r="Z70"/>
      <c r="AA70"/>
      <c r="AB70"/>
    </row>
    <row r="71" spans="1:28" ht="15.75">
      <c r="A71" s="278" t="s">
        <v>900</v>
      </c>
      <c r="B71" s="279" t="s">
        <v>899</v>
      </c>
      <c r="C71" s="280">
        <f>F71+H71+J71+L71+N71+P71+R71+T71+V71+X71</f>
        <v>26.239702574544463</v>
      </c>
      <c r="D71" s="301">
        <f>RANK(C71,C:C,0)</f>
        <v>127</v>
      </c>
      <c r="E71" s="281">
        <f>'A1) Population Structure'!K64</f>
        <v>0.22458667990893844</v>
      </c>
      <c r="F71" s="282">
        <f>E71*$H$3</f>
        <v>2.2458667990893844E-2</v>
      </c>
      <c r="G71" s="281">
        <f>'A2) Rarity &amp; Density'!J65</f>
        <v>92.250144067928915</v>
      </c>
      <c r="H71" s="282">
        <f>G71*$H$4</f>
        <v>9.2250144067928925</v>
      </c>
      <c r="I71" s="281">
        <f>'A3) Regeneration Capacity'!X66</f>
        <v>64.880861690916035</v>
      </c>
      <c r="J71" s="282">
        <f>I71*$H$5</f>
        <v>6.4880861690916038</v>
      </c>
      <c r="K71" s="281">
        <f>'A4) Dispersal Ability'!G63</f>
        <v>0</v>
      </c>
      <c r="L71" s="282">
        <f>K71*$H$6</f>
        <v>0</v>
      </c>
      <c r="M71" s="281">
        <f>'A5) Habitat Affinities'!O66</f>
        <v>23.167408311565822</v>
      </c>
      <c r="N71" s="282">
        <f>M71*$H$7</f>
        <v>2.3167408311565825</v>
      </c>
      <c r="O71" s="281">
        <f>'A6) Genetic Variation'!N64</f>
        <v>25</v>
      </c>
      <c r="P71" s="282">
        <f>O71*$H$8</f>
        <v>2.5</v>
      </c>
      <c r="Q71" s="285">
        <f>'B1) Pests&amp;Pathogens'!X64</f>
        <v>0</v>
      </c>
      <c r="R71" s="286">
        <f>Q71*$H$9</f>
        <v>0</v>
      </c>
      <c r="S71" s="285">
        <f>'B2) Climate Change Pressure'!T68</f>
        <v>35.299898287667403</v>
      </c>
      <c r="T71" s="286">
        <f>S71*$H$10</f>
        <v>5.2949847431501107</v>
      </c>
      <c r="U71" s="287">
        <f>'C1) Endemism'!E62</f>
        <v>7.8483551272476024</v>
      </c>
      <c r="V71" s="288">
        <f>U71*$H$11</f>
        <v>0.39241775636238013</v>
      </c>
      <c r="W71" s="287">
        <f>'C2) Conservation Status'!D63</f>
        <v>0</v>
      </c>
      <c r="X71" s="289">
        <f>W71*$H$12</f>
        <v>0</v>
      </c>
      <c r="Y71"/>
      <c r="Z71"/>
      <c r="AA71"/>
      <c r="AB71"/>
    </row>
    <row r="72" spans="1:28" ht="15.75">
      <c r="A72" s="278" t="s">
        <v>1034</v>
      </c>
      <c r="B72" s="290" t="s">
        <v>1033</v>
      </c>
      <c r="C72" s="280">
        <f>F72+H72+J72+L72+N72+P72+R72+T72+V72+X72</f>
        <v>39.455226389851063</v>
      </c>
      <c r="D72" s="301">
        <f>RANK(C72,C:C,0)</f>
        <v>65</v>
      </c>
      <c r="E72" s="281">
        <f>'A1) Population Structure'!K65</f>
        <v>54.160189878221871</v>
      </c>
      <c r="F72" s="282">
        <f>E72*$H$3</f>
        <v>5.4160189878221878</v>
      </c>
      <c r="G72" s="281">
        <f>'A2) Rarity &amp; Density'!J66</f>
        <v>100</v>
      </c>
      <c r="H72" s="282">
        <f>G72*$H$4</f>
        <v>10</v>
      </c>
      <c r="I72" s="281">
        <v>0</v>
      </c>
      <c r="J72" s="282">
        <f>I72*$H$5</f>
        <v>0</v>
      </c>
      <c r="K72" s="281">
        <f>'A4) Dispersal Ability'!G64</f>
        <v>90</v>
      </c>
      <c r="L72" s="282">
        <f>K72*$H$6</f>
        <v>9</v>
      </c>
      <c r="M72" s="281">
        <f>'A5) Habitat Affinities'!O67</f>
        <v>38.899915580037522</v>
      </c>
      <c r="N72" s="282">
        <f>M72*$H$7</f>
        <v>3.8899915580037523</v>
      </c>
      <c r="O72" s="281">
        <f>'A6) Genetic Variation'!N65</f>
        <v>27.666666666666668</v>
      </c>
      <c r="P72" s="282">
        <f>O72*$H$8</f>
        <v>2.7666666666666671</v>
      </c>
      <c r="Q72" s="285">
        <f>'B1) Pests&amp;Pathogens'!X65</f>
        <v>23.636363636363637</v>
      </c>
      <c r="R72" s="286">
        <f>Q72*$H$9</f>
        <v>3.5454545454545454</v>
      </c>
      <c r="S72" s="285">
        <f>'B2) Climate Change Pressure'!T69</f>
        <v>32.235305390352323</v>
      </c>
      <c r="T72" s="286">
        <f>S72*$H$10</f>
        <v>4.8352958085528481</v>
      </c>
      <c r="U72" s="287">
        <f>'C1) Endemism'!E63</f>
        <v>3.5976467021239966E-2</v>
      </c>
      <c r="V72" s="288">
        <f>U72*$H$11</f>
        <v>1.7988233510619984E-3</v>
      </c>
      <c r="W72" s="287">
        <f>'C2) Conservation Status'!D64</f>
        <v>0</v>
      </c>
      <c r="X72" s="289">
        <f>W72*$H$12</f>
        <v>0</v>
      </c>
      <c r="Y72"/>
      <c r="Z72"/>
      <c r="AA72"/>
      <c r="AB72"/>
    </row>
    <row r="73" spans="1:28" ht="15.75">
      <c r="A73" s="278" t="s">
        <v>1030</v>
      </c>
      <c r="B73" s="279" t="s">
        <v>1029</v>
      </c>
      <c r="C73" s="280">
        <f>F73+H73+J73+L73+N73+P73+R73+T73+V73+X73</f>
        <v>31.610883464092211</v>
      </c>
      <c r="D73" s="301">
        <f>RANK(C73,C:C,0)</f>
        <v>109</v>
      </c>
      <c r="E73" s="281">
        <f>'A1) Population Structure'!K66</f>
        <v>19.878311135794142</v>
      </c>
      <c r="F73" s="282">
        <f>E73*$H$3</f>
        <v>1.9878311135794142</v>
      </c>
      <c r="G73" s="281">
        <f>'A2) Rarity &amp; Density'!J67</f>
        <v>84.384399770374614</v>
      </c>
      <c r="H73" s="282">
        <f>G73*$H$4</f>
        <v>8.4384399770374614</v>
      </c>
      <c r="I73" s="281">
        <f>'A3) Regeneration Capacity'!X68</f>
        <v>30.889543528389684</v>
      </c>
      <c r="J73" s="282">
        <f>I73*$H$5</f>
        <v>3.0889543528389685</v>
      </c>
      <c r="K73" s="281">
        <f>'A4) Dispersal Ability'!G65</f>
        <v>90</v>
      </c>
      <c r="L73" s="282">
        <f>K73*$H$6</f>
        <v>9</v>
      </c>
      <c r="M73" s="281">
        <f>'A5) Habitat Affinities'!O68</f>
        <v>23.495381637008709</v>
      </c>
      <c r="N73" s="282">
        <f>M73*$H$7</f>
        <v>2.349538163700871</v>
      </c>
      <c r="O73" s="281">
        <f>'A6) Genetic Variation'!N66</f>
        <v>27.666666666666668</v>
      </c>
      <c r="P73" s="282">
        <f>O73*$H$8</f>
        <v>2.7666666666666671</v>
      </c>
      <c r="Q73" s="285">
        <f>'B1) Pests&amp;Pathogens'!X66</f>
        <v>3.6363636363636362</v>
      </c>
      <c r="R73" s="286">
        <f>Q73*$H$9</f>
        <v>0.54545454545454541</v>
      </c>
      <c r="S73" s="285">
        <f>'B2) Climate Change Pressure'!T70</f>
        <v>19.870004313125403</v>
      </c>
      <c r="T73" s="286">
        <f>S73*$H$10</f>
        <v>2.9805006469688102</v>
      </c>
      <c r="U73" s="287">
        <f>'C1) Endemism'!E64</f>
        <v>9.0699599569094715</v>
      </c>
      <c r="V73" s="288">
        <f>U73*$H$11</f>
        <v>0.45349799784547362</v>
      </c>
      <c r="W73" s="287">
        <f>'C2) Conservation Status'!D65</f>
        <v>0</v>
      </c>
      <c r="X73" s="289">
        <f>W73*$H$12</f>
        <v>0</v>
      </c>
      <c r="Y73"/>
      <c r="Z73"/>
      <c r="AA73"/>
      <c r="AB73"/>
    </row>
    <row r="74" spans="1:28" ht="15.75">
      <c r="A74" s="278" t="s">
        <v>1064</v>
      </c>
      <c r="B74" s="279" t="s">
        <v>1063</v>
      </c>
      <c r="C74" s="280">
        <f>F74+H74+J74+L74+N74+P74+R74+T74+V74+X74</f>
        <v>31.99566309651637</v>
      </c>
      <c r="D74" s="301">
        <f>RANK(C74,C:C,0)</f>
        <v>106</v>
      </c>
      <c r="E74" s="281">
        <f>'A1) Population Structure'!K67</f>
        <v>0</v>
      </c>
      <c r="F74" s="282">
        <f>E74*$H$3</f>
        <v>0</v>
      </c>
      <c r="G74" s="281">
        <f>'A2) Rarity &amp; Density'!J68</f>
        <v>49.35036398825698</v>
      </c>
      <c r="H74" s="282">
        <f>G74*$H$4</f>
        <v>4.935036398825698</v>
      </c>
      <c r="I74" s="281">
        <f>'A3) Regeneration Capacity'!X69</f>
        <v>27.123777194998514</v>
      </c>
      <c r="J74" s="282">
        <f>I74*$H$5</f>
        <v>2.7123777194998517</v>
      </c>
      <c r="K74" s="281">
        <f>'A4) Dispersal Ability'!G66</f>
        <v>90</v>
      </c>
      <c r="L74" s="282">
        <f>K74*$H$6</f>
        <v>9</v>
      </c>
      <c r="M74" s="281">
        <f>'A5) Habitat Affinities'!O69</f>
        <v>23.570934709824567</v>
      </c>
      <c r="N74" s="282">
        <f>M74*$H$7</f>
        <v>2.3570934709824569</v>
      </c>
      <c r="O74" s="281">
        <f>'A6) Genetic Variation'!N67</f>
        <v>83.333333333333329</v>
      </c>
      <c r="P74" s="282">
        <f>O74*$H$8</f>
        <v>8.3333333333333339</v>
      </c>
      <c r="Q74" s="285">
        <f>'B1) Pests&amp;Pathogens'!X67</f>
        <v>0</v>
      </c>
      <c r="R74" s="286">
        <f>Q74*$H$9</f>
        <v>0</v>
      </c>
      <c r="S74" s="285">
        <f>'B2) Climate Change Pressure'!T71</f>
        <v>26.349570334327119</v>
      </c>
      <c r="T74" s="286">
        <f>S74*$H$10</f>
        <v>3.9524355501490676</v>
      </c>
      <c r="U74" s="287">
        <f>'C1) Endemism'!E65</f>
        <v>14.107732474519219</v>
      </c>
      <c r="V74" s="288">
        <f>U74*$H$11</f>
        <v>0.70538662372596095</v>
      </c>
      <c r="W74" s="287">
        <f>'C2) Conservation Status'!D66</f>
        <v>0</v>
      </c>
      <c r="X74" s="289">
        <f>W74*$H$12</f>
        <v>0</v>
      </c>
      <c r="Y74"/>
      <c r="Z74"/>
      <c r="AA74"/>
      <c r="AB74"/>
    </row>
    <row r="75" spans="1:28" ht="15.75">
      <c r="A75" s="278" t="s">
        <v>886</v>
      </c>
      <c r="B75" s="279" t="s">
        <v>885</v>
      </c>
      <c r="C75" s="280">
        <f>F75+H75+J75+L75+N75+P75+R75+T75+V75+X75</f>
        <v>39.786890270906945</v>
      </c>
      <c r="D75" s="301">
        <f>RANK(C75,C:C,0)</f>
        <v>62</v>
      </c>
      <c r="E75" s="281">
        <f>'A1) Population Structure'!K68</f>
        <v>37.594924855685505</v>
      </c>
      <c r="F75" s="282">
        <f>E75*$H$3</f>
        <v>3.7594924855685505</v>
      </c>
      <c r="G75" s="281">
        <f>'A2) Rarity &amp; Density'!J69</f>
        <v>93.205638745731392</v>
      </c>
      <c r="H75" s="282">
        <f>G75*$H$4</f>
        <v>9.3205638745731392</v>
      </c>
      <c r="I75" s="281">
        <f>'A3) Regeneration Capacity'!X70</f>
        <v>43.267534329208729</v>
      </c>
      <c r="J75" s="282">
        <f>I75*$H$5</f>
        <v>4.3267534329208734</v>
      </c>
      <c r="K75" s="281">
        <f>'A4) Dispersal Ability'!G67</f>
        <v>0</v>
      </c>
      <c r="L75" s="282">
        <f>K75*$H$6</f>
        <v>0</v>
      </c>
      <c r="M75" s="281">
        <f>'A5) Habitat Affinities'!O70</f>
        <v>63.852774412592623</v>
      </c>
      <c r="N75" s="282">
        <f>M75*$H$7</f>
        <v>6.3852774412592623</v>
      </c>
      <c r="O75" s="281">
        <f>'A6) Genetic Variation'!N68</f>
        <v>77.666666666666671</v>
      </c>
      <c r="P75" s="282">
        <f>O75*$H$8</f>
        <v>7.7666666666666675</v>
      </c>
      <c r="Q75" s="285">
        <f>'B1) Pests&amp;Pathogens'!X68</f>
        <v>0</v>
      </c>
      <c r="R75" s="286">
        <f>Q75*$H$9</f>
        <v>0</v>
      </c>
      <c r="S75" s="285">
        <f>'B2) Climate Change Pressure'!T72</f>
        <v>42.687961816275113</v>
      </c>
      <c r="T75" s="286">
        <f>S75*$H$10</f>
        <v>6.4031942724412669</v>
      </c>
      <c r="U75" s="287">
        <f>'C1) Endemism'!E66</f>
        <v>36.49884194954371</v>
      </c>
      <c r="V75" s="288">
        <f>U75*$H$11</f>
        <v>1.8249420974771855</v>
      </c>
      <c r="W75" s="287">
        <f>'C2) Conservation Status'!D67</f>
        <v>0</v>
      </c>
      <c r="X75" s="289">
        <f>W75*$H$12</f>
        <v>0</v>
      </c>
      <c r="Y75"/>
      <c r="Z75"/>
      <c r="AA75"/>
      <c r="AB75"/>
    </row>
    <row r="76" spans="1:28" ht="15.75">
      <c r="A76" s="278" t="s">
        <v>930</v>
      </c>
      <c r="B76" s="279" t="s">
        <v>929</v>
      </c>
      <c r="C76" s="280">
        <f>F76+H76+J76+L76+N76+P76+R76+T76+V76+X76</f>
        <v>41.59054017817553</v>
      </c>
      <c r="D76" s="301">
        <f>RANK(C76,C:C,0)</f>
        <v>53</v>
      </c>
      <c r="E76" s="281">
        <f>'A1) Population Structure'!K69</f>
        <v>45.344716512519611</v>
      </c>
      <c r="F76" s="282">
        <f>E76*$H$3</f>
        <v>4.5344716512519616</v>
      </c>
      <c r="G76" s="281">
        <f>'A2) Rarity &amp; Density'!J70</f>
        <v>94.963199743874952</v>
      </c>
      <c r="H76" s="282">
        <f>G76*$H$4</f>
        <v>9.4963199743874949</v>
      </c>
      <c r="I76" s="281">
        <f>'A3) Regeneration Capacity'!X71</f>
        <v>38.947260295136857</v>
      </c>
      <c r="J76" s="282">
        <f>I76*$H$5</f>
        <v>3.8947260295136861</v>
      </c>
      <c r="K76" s="281">
        <f>'A4) Dispersal Ability'!G68</f>
        <v>0</v>
      </c>
      <c r="L76" s="282">
        <f>K76*$H$6</f>
        <v>0</v>
      </c>
      <c r="M76" s="281">
        <f>'A5) Habitat Affinities'!O71</f>
        <v>74.895856987959462</v>
      </c>
      <c r="N76" s="282">
        <f>M76*$H$7</f>
        <v>7.4895856987959464</v>
      </c>
      <c r="O76" s="281">
        <f>'A6) Genetic Variation'!N69</f>
        <v>58.333333333333336</v>
      </c>
      <c r="P76" s="282">
        <f>O76*$H$8</f>
        <v>5.8333333333333339</v>
      </c>
      <c r="Q76" s="285">
        <f>'B1) Pests&amp;Pathogens'!X69</f>
        <v>0</v>
      </c>
      <c r="R76" s="286">
        <f>Q76*$H$9</f>
        <v>0</v>
      </c>
      <c r="S76" s="285">
        <f>'B2) Climate Change Pressure'!T73</f>
        <v>39.567549446234139</v>
      </c>
      <c r="T76" s="286">
        <f>S76*$H$10</f>
        <v>5.9351324169351205</v>
      </c>
      <c r="U76" s="287">
        <f>'C1) Endemism'!E67</f>
        <v>88.139421479159836</v>
      </c>
      <c r="V76" s="288">
        <f>U76*$H$11</f>
        <v>4.4069710739579921</v>
      </c>
      <c r="W76" s="287">
        <f>'C2) Conservation Status'!D68</f>
        <v>0</v>
      </c>
      <c r="X76" s="289">
        <f>W76*$H$12</f>
        <v>0</v>
      </c>
      <c r="Y76"/>
      <c r="Z76"/>
      <c r="AA76"/>
      <c r="AB76"/>
    </row>
    <row r="77" spans="1:28" ht="15.75">
      <c r="A77" s="278" t="s">
        <v>830</v>
      </c>
      <c r="B77" s="279" t="s">
        <v>829</v>
      </c>
      <c r="C77" s="280">
        <f>F77+H77+J77+L77+N77+P77+R77+T77+V77+X77</f>
        <v>37.980119998891382</v>
      </c>
      <c r="D77" s="301">
        <f>RANK(C77,C:C,0)</f>
        <v>72</v>
      </c>
      <c r="E77" s="281">
        <f>'A1) Population Structure'!K70</f>
        <v>62.234017254775452</v>
      </c>
      <c r="F77" s="282">
        <f>E77*$H$3</f>
        <v>6.2234017254775456</v>
      </c>
      <c r="G77" s="281">
        <f>'A2) Rarity &amp; Density'!J71</f>
        <v>97.190847453566306</v>
      </c>
      <c r="H77" s="282">
        <f>G77*$H$4</f>
        <v>9.719084745356632</v>
      </c>
      <c r="I77" s="281">
        <f>'A3) Regeneration Capacity'!X72</f>
        <v>26.770556011733319</v>
      </c>
      <c r="J77" s="282">
        <f>I77*$H$5</f>
        <v>2.6770556011733322</v>
      </c>
      <c r="K77" s="281">
        <f>'A4) Dispersal Ability'!G69</f>
        <v>0</v>
      </c>
      <c r="L77" s="282">
        <f>K77*$H$6</f>
        <v>0</v>
      </c>
      <c r="M77" s="281">
        <f>'A5) Habitat Affinities'!O72</f>
        <v>62.842876197901994</v>
      </c>
      <c r="N77" s="282">
        <f>M77*$H$7</f>
        <v>6.2842876197901996</v>
      </c>
      <c r="O77" s="281">
        <f>'A6) Genetic Variation'!N70</f>
        <v>58.333333333333336</v>
      </c>
      <c r="P77" s="282">
        <f>O77*$H$8</f>
        <v>5.8333333333333339</v>
      </c>
      <c r="Q77" s="285">
        <f>'B1) Pests&amp;Pathogens'!X70</f>
        <v>0</v>
      </c>
      <c r="R77" s="286">
        <f>Q77*$H$9</f>
        <v>0</v>
      </c>
      <c r="S77" s="285">
        <f>'B2) Climate Change Pressure'!T74</f>
        <v>42.396425524257793</v>
      </c>
      <c r="T77" s="286">
        <f>S77*$H$10</f>
        <v>6.3594638286386687</v>
      </c>
      <c r="U77" s="287">
        <f>'C1) Endemism'!E68</f>
        <v>17.669862902433504</v>
      </c>
      <c r="V77" s="288">
        <f>U77*$H$11</f>
        <v>0.88349314512167521</v>
      </c>
      <c r="W77" s="287">
        <f>'C2) Conservation Status'!D69</f>
        <v>0</v>
      </c>
      <c r="X77" s="289">
        <f>W77*$H$12</f>
        <v>0</v>
      </c>
      <c r="Y77"/>
      <c r="Z77"/>
      <c r="AA77"/>
      <c r="AB77"/>
    </row>
    <row r="78" spans="1:28" ht="15.75">
      <c r="A78" s="278" t="s">
        <v>1036</v>
      </c>
      <c r="B78" s="279" t="s">
        <v>1035</v>
      </c>
      <c r="C78" s="280">
        <f>F78+H78+J78+L78+N78+P78+R78+T78+V78+X78</f>
        <v>39.643347683549138</v>
      </c>
      <c r="D78" s="301">
        <f>RANK(C78,C:C,0)</f>
        <v>63</v>
      </c>
      <c r="E78" s="281">
        <f>'A1) Population Structure'!K71</f>
        <v>60.437597557420034</v>
      </c>
      <c r="F78" s="282">
        <f>E78*$H$3</f>
        <v>6.0437597557420037</v>
      </c>
      <c r="G78" s="281">
        <f>'A2) Rarity &amp; Density'!J72</f>
        <v>99.505903853205325</v>
      </c>
      <c r="H78" s="282">
        <f>G78*$H$4</f>
        <v>9.9505903853205329</v>
      </c>
      <c r="I78" s="281">
        <f>'A3) Regeneration Capacity'!X73</f>
        <v>26.184161127177294</v>
      </c>
      <c r="J78" s="282">
        <f>I78*$H$5</f>
        <v>2.6184161127177297</v>
      </c>
      <c r="K78" s="281">
        <f>'A4) Dispersal Ability'!G70</f>
        <v>0</v>
      </c>
      <c r="L78" s="282">
        <f>K78*$H$6</f>
        <v>0</v>
      </c>
      <c r="M78" s="281">
        <f>'A5) Habitat Affinities'!O73</f>
        <v>68.876248669651503</v>
      </c>
      <c r="N78" s="282">
        <f>M78*$H$7</f>
        <v>6.887624866965151</v>
      </c>
      <c r="O78" s="281">
        <f>'A6) Genetic Variation'!N71</f>
        <v>33.333333333333336</v>
      </c>
      <c r="P78" s="282">
        <f>O78*$H$8</f>
        <v>3.3333333333333339</v>
      </c>
      <c r="Q78" s="285">
        <f>'B1) Pests&amp;Pathogens'!X71</f>
        <v>0</v>
      </c>
      <c r="R78" s="286">
        <f>Q78*$H$9</f>
        <v>0</v>
      </c>
      <c r="S78" s="285">
        <f>'B2) Climate Change Pressure'!T75</f>
        <v>55.466699138368675</v>
      </c>
      <c r="T78" s="286">
        <f>S78*$H$10</f>
        <v>8.3200048707553016</v>
      </c>
      <c r="U78" s="287">
        <f>'C1) Endemism'!E69</f>
        <v>49.792367174301802</v>
      </c>
      <c r="V78" s="288">
        <f>U78*$H$11</f>
        <v>2.4896183587150902</v>
      </c>
      <c r="W78" s="287">
        <f>'C2) Conservation Status'!D70</f>
        <v>0</v>
      </c>
      <c r="X78" s="289">
        <f>W78*$H$12</f>
        <v>0</v>
      </c>
      <c r="Y78"/>
      <c r="Z78"/>
      <c r="AA78"/>
      <c r="AB78"/>
    </row>
    <row r="79" spans="1:28" ht="15.75">
      <c r="A79" s="278" t="s">
        <v>1028</v>
      </c>
      <c r="B79" s="279" t="s">
        <v>1027</v>
      </c>
      <c r="C79" s="280">
        <f>F79+H79+J79+L79+N79+P79+R79+T79+V79+X79</f>
        <v>33.36340280314505</v>
      </c>
      <c r="D79" s="301">
        <f>RANK(C79,C:C,0)</f>
        <v>101</v>
      </c>
      <c r="E79" s="281">
        <f>'A1) Population Structure'!K72</f>
        <v>57.508657466052441</v>
      </c>
      <c r="F79" s="282">
        <f>E79*$H$3</f>
        <v>5.7508657466052444</v>
      </c>
      <c r="G79" s="281">
        <f>'A2) Rarity &amp; Density'!J73</f>
        <v>99.939172420965576</v>
      </c>
      <c r="H79" s="282">
        <f>G79*$H$4</f>
        <v>9.9939172420965576</v>
      </c>
      <c r="I79" s="281">
        <f>'A3) Regeneration Capacity'!X74</f>
        <v>33.333333333333336</v>
      </c>
      <c r="J79" s="282">
        <f>I79*$H$5</f>
        <v>3.3333333333333339</v>
      </c>
      <c r="K79" s="281">
        <f>'A4) Dispersal Ability'!G71</f>
        <v>0</v>
      </c>
      <c r="L79" s="282">
        <f>K79*$H$6</f>
        <v>0</v>
      </c>
      <c r="M79" s="281">
        <f>'A5) Habitat Affinities'!O74</f>
        <v>46.32892361217263</v>
      </c>
      <c r="N79" s="282">
        <f>M79*$H$7</f>
        <v>4.6328923612172632</v>
      </c>
      <c r="O79" s="281">
        <f>'A6) Genetic Variation'!N72</f>
        <v>58.333333333333336</v>
      </c>
      <c r="P79" s="282">
        <f>O79*$H$8</f>
        <v>5.8333333333333339</v>
      </c>
      <c r="Q79" s="285">
        <f>'B1) Pests&amp;Pathogens'!X72</f>
        <v>0</v>
      </c>
      <c r="R79" s="286">
        <f>Q79*$H$9</f>
        <v>0</v>
      </c>
      <c r="S79" s="285">
        <f>'B2) Climate Change Pressure'!T76</f>
        <v>25.002675277327626</v>
      </c>
      <c r="T79" s="286">
        <f>S79*$H$10</f>
        <v>3.7504012915991436</v>
      </c>
      <c r="U79" s="287">
        <f>'C1) Endemism'!E70</f>
        <v>1.373189899203439</v>
      </c>
      <c r="V79" s="288">
        <f>U79*$H$11</f>
        <v>6.8659494960171957E-2</v>
      </c>
      <c r="W79" s="287">
        <f>'C2) Conservation Status'!D71</f>
        <v>0</v>
      </c>
      <c r="X79" s="289">
        <f>W79*$H$12</f>
        <v>0</v>
      </c>
      <c r="Y79"/>
      <c r="Z79"/>
      <c r="AA79"/>
      <c r="AB79"/>
    </row>
    <row r="80" spans="1:28" ht="15.75">
      <c r="A80" s="278" t="s">
        <v>1008</v>
      </c>
      <c r="B80" s="279" t="s">
        <v>1007</v>
      </c>
      <c r="C80" s="280">
        <f>F80+H80+J80+L80+N80+P80+R80+T80+V80+X80</f>
        <v>40.009490435694865</v>
      </c>
      <c r="D80" s="301">
        <f>RANK(C80,C:C,0)</f>
        <v>61</v>
      </c>
      <c r="E80" s="281">
        <f>'A1) Population Structure'!K73</f>
        <v>56.638526116003831</v>
      </c>
      <c r="F80" s="282">
        <f>E80*$H$3</f>
        <v>5.6638526116003831</v>
      </c>
      <c r="G80" s="281">
        <f>'A2) Rarity &amp; Density'!J74</f>
        <v>99.92610775105328</v>
      </c>
      <c r="H80" s="282">
        <f>G80*$H$4</f>
        <v>9.9926107751053284</v>
      </c>
      <c r="I80" s="281">
        <f>'A3) Regeneration Capacity'!X75</f>
        <v>16.666666666666668</v>
      </c>
      <c r="J80" s="282">
        <f>I80*$H$5</f>
        <v>1.666666666666667</v>
      </c>
      <c r="K80" s="281">
        <f>'A4) Dispersal Ability'!G72</f>
        <v>0</v>
      </c>
      <c r="L80" s="282">
        <f>K80*$H$6</f>
        <v>0</v>
      </c>
      <c r="M80" s="281">
        <f>'A5) Habitat Affinities'!O75</f>
        <v>64.740891281962973</v>
      </c>
      <c r="N80" s="282">
        <f>M80*$H$7</f>
        <v>6.4740891281962973</v>
      </c>
      <c r="O80" s="281">
        <f>'A6) Genetic Variation'!N73</f>
        <v>69.333333333333329</v>
      </c>
      <c r="P80" s="282">
        <f>O80*$H$8</f>
        <v>6.9333333333333336</v>
      </c>
      <c r="Q80" s="285">
        <f>'B1) Pests&amp;Pathogens'!X73</f>
        <v>3.6363636363636362</v>
      </c>
      <c r="R80" s="286">
        <f>Q80*$H$9</f>
        <v>0.54545454545454541</v>
      </c>
      <c r="S80" s="285">
        <f>'B2) Climate Change Pressure'!T77</f>
        <v>53.353320412370991</v>
      </c>
      <c r="T80" s="286">
        <f>S80*$H$10</f>
        <v>8.0029980618556475</v>
      </c>
      <c r="U80" s="287">
        <f>'C1) Endemism'!E71</f>
        <v>14.609706269653211</v>
      </c>
      <c r="V80" s="288">
        <f>U80*$H$11</f>
        <v>0.73048531348266055</v>
      </c>
      <c r="W80" s="287">
        <f>'C2) Conservation Status'!D72</f>
        <v>0</v>
      </c>
      <c r="X80" s="289">
        <f>W80*$H$12</f>
        <v>0</v>
      </c>
      <c r="Y80"/>
      <c r="Z80"/>
      <c r="AA80"/>
      <c r="AB80"/>
    </row>
    <row r="81" spans="1:28" ht="15.75">
      <c r="A81" s="278" t="s">
        <v>1026</v>
      </c>
      <c r="B81" s="279" t="s">
        <v>1025</v>
      </c>
      <c r="C81" s="280">
        <f>F81+H81+J81+L81+N81+P81+R81+T81+V81+X81</f>
        <v>41.378411984625771</v>
      </c>
      <c r="D81" s="301">
        <f>RANK(C81,C:C,0)</f>
        <v>54</v>
      </c>
      <c r="E81" s="281">
        <f>'A1) Population Structure'!K74</f>
        <v>96.044026219590705</v>
      </c>
      <c r="F81" s="282">
        <f>E81*$H$3</f>
        <v>9.6044026219590712</v>
      </c>
      <c r="G81" s="281">
        <f>'A2) Rarity &amp; Density'!J75</f>
        <v>99.960458363469499</v>
      </c>
      <c r="H81" s="282">
        <f>G81*$H$4</f>
        <v>9.9960458363469513</v>
      </c>
      <c r="I81" s="281">
        <f>'A3) Regeneration Capacity'!X76</f>
        <v>16.666666666666668</v>
      </c>
      <c r="J81" s="282">
        <f>I81*$H$5</f>
        <v>1.666666666666667</v>
      </c>
      <c r="K81" s="281">
        <f>'A4) Dispersal Ability'!G73</f>
        <v>0</v>
      </c>
      <c r="L81" s="282">
        <f>K81*$H$6</f>
        <v>0</v>
      </c>
      <c r="M81" s="281">
        <f>'A5) Habitat Affinities'!O76</f>
        <v>62.891723833678753</v>
      </c>
      <c r="N81" s="282">
        <f>M81*$H$7</f>
        <v>6.2891723833678759</v>
      </c>
      <c r="O81" s="281">
        <f>'A6) Genetic Variation'!N74</f>
        <v>44.333333333333336</v>
      </c>
      <c r="P81" s="282">
        <f>O81*$H$8</f>
        <v>4.4333333333333336</v>
      </c>
      <c r="Q81" s="285">
        <f>'B1) Pests&amp;Pathogens'!X74</f>
        <v>3.6363636363636362</v>
      </c>
      <c r="R81" s="286">
        <f>Q81*$H$9</f>
        <v>0.54545454545454541</v>
      </c>
      <c r="S81" s="285">
        <f>'B2) Climate Change Pressure'!T78</f>
        <v>56.398362303885946</v>
      </c>
      <c r="T81" s="286">
        <f>S81*$H$10</f>
        <v>8.4597543455828923</v>
      </c>
      <c r="U81" s="287">
        <f>'C1) Endemism'!E72</f>
        <v>7.6716450382886432</v>
      </c>
      <c r="V81" s="288">
        <f>U81*$H$11</f>
        <v>0.38358225191443218</v>
      </c>
      <c r="W81" s="287">
        <f>'C2) Conservation Status'!D73</f>
        <v>0</v>
      </c>
      <c r="X81" s="289">
        <f>W81*$H$12</f>
        <v>0</v>
      </c>
      <c r="Y81"/>
      <c r="Z81"/>
      <c r="AA81"/>
      <c r="AB81"/>
    </row>
    <row r="82" spans="1:28" ht="15.75">
      <c r="A82" s="278" t="s">
        <v>966</v>
      </c>
      <c r="B82" s="279" t="s">
        <v>965</v>
      </c>
      <c r="C82" s="280">
        <f>F82+H82+J82+L82+N82+P82+R82+T82+V82+X82</f>
        <v>28.472619690620476</v>
      </c>
      <c r="D82" s="301">
        <f>RANK(C82,C:C,0)</f>
        <v>120</v>
      </c>
      <c r="E82" s="281">
        <f>'A1) Population Structure'!K75</f>
        <v>0.81705887063969129</v>
      </c>
      <c r="F82" s="282">
        <f>E82*$H$3</f>
        <v>8.170588706396914E-2</v>
      </c>
      <c r="G82" s="281">
        <f>'A2) Rarity &amp; Density'!J76</f>
        <v>98.554378725854008</v>
      </c>
      <c r="H82" s="282">
        <f>G82*$H$4</f>
        <v>9.8554378725854015</v>
      </c>
      <c r="I82" s="281">
        <f>'A3) Regeneration Capacity'!X77</f>
        <v>30.283847109529578</v>
      </c>
      <c r="J82" s="282">
        <f>I82*$H$5</f>
        <v>3.0283847109529578</v>
      </c>
      <c r="K82" s="281">
        <f>'A4) Dispersal Ability'!G74</f>
        <v>0</v>
      </c>
      <c r="L82" s="282">
        <f>K82*$H$6</f>
        <v>0</v>
      </c>
      <c r="M82" s="281">
        <f>'A5) Habitat Affinities'!O77</f>
        <v>41.274484848255995</v>
      </c>
      <c r="N82" s="282">
        <f>M82*$H$7</f>
        <v>4.1274484848255995</v>
      </c>
      <c r="O82" s="281">
        <f>'A6) Genetic Variation'!N75</f>
        <v>36</v>
      </c>
      <c r="P82" s="282">
        <f>O82*$H$8</f>
        <v>3.6</v>
      </c>
      <c r="Q82" s="285">
        <f>'B1) Pests&amp;Pathogens'!X75</f>
        <v>5.4545454545454541</v>
      </c>
      <c r="R82" s="286">
        <f>Q82*$H$9</f>
        <v>0.81818181818181812</v>
      </c>
      <c r="S82" s="285">
        <f>'B2) Climate Change Pressure'!T79</f>
        <v>43.802146923884258</v>
      </c>
      <c r="T82" s="286">
        <f>S82*$H$10</f>
        <v>6.5703220385826384</v>
      </c>
      <c r="U82" s="287">
        <f>'C1) Endemism'!E73</f>
        <v>7.8227775685618051</v>
      </c>
      <c r="V82" s="288">
        <f>U82*$H$11</f>
        <v>0.39113887842809025</v>
      </c>
      <c r="W82" s="287">
        <f>'C2) Conservation Status'!D74</f>
        <v>0</v>
      </c>
      <c r="X82" s="289">
        <f>W82*$H$12</f>
        <v>0</v>
      </c>
      <c r="Y82"/>
      <c r="Z82"/>
      <c r="AA82"/>
      <c r="AB82"/>
    </row>
    <row r="83" spans="1:28" ht="15.75">
      <c r="A83" s="278" t="s">
        <v>1046</v>
      </c>
      <c r="B83" s="279" t="s">
        <v>1045</v>
      </c>
      <c r="C83" s="280">
        <f>F83+H83+J83+L83+N83+P83+R83+T83+V83+X83</f>
        <v>36.622676590096397</v>
      </c>
      <c r="D83" s="301">
        <f>RANK(C83,C:C,0)</f>
        <v>82</v>
      </c>
      <c r="E83" s="281">
        <f>'A1) Population Structure'!K76</f>
        <v>58.452569150366429</v>
      </c>
      <c r="F83" s="282">
        <f>E83*$H$3</f>
        <v>5.8452569150366429</v>
      </c>
      <c r="G83" s="281">
        <f>'A2) Rarity &amp; Density'!J77</f>
        <v>99.668941514493454</v>
      </c>
      <c r="H83" s="282">
        <f>G83*$H$4</f>
        <v>9.9668941514493454</v>
      </c>
      <c r="I83" s="281">
        <f>'A3) Regeneration Capacity'!X78</f>
        <v>50</v>
      </c>
      <c r="J83" s="282">
        <f>I83*$H$5</f>
        <v>5</v>
      </c>
      <c r="K83" s="281">
        <f>'A4) Dispersal Ability'!G75</f>
        <v>0</v>
      </c>
      <c r="L83" s="282">
        <f>K83*$H$6</f>
        <v>0</v>
      </c>
      <c r="M83" s="281">
        <f>'A5) Habitat Affinities'!O78</f>
        <v>60.628278694443132</v>
      </c>
      <c r="N83" s="282">
        <f>M83*$H$7</f>
        <v>6.0628278694443134</v>
      </c>
      <c r="O83" s="281">
        <f>'A6) Genetic Variation'!N76</f>
        <v>38.666666666666664</v>
      </c>
      <c r="P83" s="282">
        <f>O83*$H$8</f>
        <v>3.8666666666666667</v>
      </c>
      <c r="Q83" s="285">
        <f>'B1) Pests&amp;Pathogens'!X76</f>
        <v>0</v>
      </c>
      <c r="R83" s="286">
        <f>Q83*$H$9</f>
        <v>0</v>
      </c>
      <c r="S83" s="285">
        <f>'B2) Climate Change Pressure'!T80</f>
        <v>38.999230502971571</v>
      </c>
      <c r="T83" s="286">
        <f>S83*$H$10</f>
        <v>5.8498845754457358</v>
      </c>
      <c r="U83" s="287">
        <f>'C1) Endemism'!E74</f>
        <v>0.62292824107385159</v>
      </c>
      <c r="V83" s="288">
        <f>U83*$H$11</f>
        <v>3.114641205369258E-2</v>
      </c>
      <c r="W83" s="287">
        <f>'C2) Conservation Status'!D75</f>
        <v>0</v>
      </c>
      <c r="X83" s="289">
        <f>W83*$H$12</f>
        <v>0</v>
      </c>
      <c r="Y83"/>
      <c r="Z83"/>
      <c r="AA83"/>
      <c r="AB83"/>
    </row>
    <row r="84" spans="1:28" ht="15.75">
      <c r="A84" s="278" t="s">
        <v>850</v>
      </c>
      <c r="B84" s="279" t="s">
        <v>849</v>
      </c>
      <c r="C84" s="280">
        <f>F84+H84+J84+L84+N84+P84+R84+T84+V84+X84</f>
        <v>24.497530486182093</v>
      </c>
      <c r="D84" s="301">
        <f>RANK(C84,C:C,0)</f>
        <v>130</v>
      </c>
      <c r="E84" s="281">
        <f>'A1) Population Structure'!K77</f>
        <v>0</v>
      </c>
      <c r="F84" s="282">
        <f>E84*$H$3</f>
        <v>0</v>
      </c>
      <c r="G84" s="281">
        <f>'A2) Rarity &amp; Density'!J78</f>
        <v>63.724319569892984</v>
      </c>
      <c r="H84" s="282">
        <f>G84*$H$4</f>
        <v>6.3724319569892991</v>
      </c>
      <c r="I84" s="281">
        <f>'A3) Regeneration Capacity'!X79</f>
        <v>36.471467980529951</v>
      </c>
      <c r="J84" s="282">
        <f>I84*$H$5</f>
        <v>3.6471467980529955</v>
      </c>
      <c r="K84" s="281">
        <f>'A4) Dispersal Ability'!G76</f>
        <v>0</v>
      </c>
      <c r="L84" s="282">
        <f>K84*$H$6</f>
        <v>0</v>
      </c>
      <c r="M84" s="281">
        <f>'A5) Habitat Affinities'!O79</f>
        <v>33.359511525800876</v>
      </c>
      <c r="N84" s="282">
        <f>M84*$H$7</f>
        <v>3.3359511525800878</v>
      </c>
      <c r="O84" s="281">
        <f>'A6) Genetic Variation'!N77</f>
        <v>69.333333333333329</v>
      </c>
      <c r="P84" s="282">
        <f>O84*$H$8</f>
        <v>6.9333333333333336</v>
      </c>
      <c r="Q84" s="285">
        <f>'B1) Pests&amp;Pathogens'!X77</f>
        <v>0</v>
      </c>
      <c r="R84" s="286">
        <f>Q84*$H$9</f>
        <v>0</v>
      </c>
      <c r="S84" s="285">
        <f>'B2) Climate Change Pressure'!T81</f>
        <v>24.325650250782751</v>
      </c>
      <c r="T84" s="286">
        <f>S84*$H$10</f>
        <v>3.6488475376174123</v>
      </c>
      <c r="U84" s="287">
        <f>'C1) Endemism'!E75</f>
        <v>11.196394152179252</v>
      </c>
      <c r="V84" s="288">
        <f>U84*$H$11</f>
        <v>0.5598197076089626</v>
      </c>
      <c r="W84" s="287">
        <f>'C2) Conservation Status'!D76</f>
        <v>0</v>
      </c>
      <c r="X84" s="289">
        <f>W84*$H$12</f>
        <v>0</v>
      </c>
      <c r="Y84"/>
      <c r="Z84"/>
      <c r="AA84"/>
      <c r="AB84"/>
    </row>
    <row r="85" spans="1:28" ht="15.75">
      <c r="A85" s="278" t="s">
        <v>896</v>
      </c>
      <c r="B85" s="279" t="s">
        <v>895</v>
      </c>
      <c r="C85" s="280">
        <f>F85+H85+J85+L85+N85+P85+R85+T85+V85+X85</f>
        <v>25.573174944792253</v>
      </c>
      <c r="D85" s="301">
        <f>RANK(C85,C:C,0)</f>
        <v>129</v>
      </c>
      <c r="E85" s="281">
        <f>'A1) Population Structure'!K78</f>
        <v>0</v>
      </c>
      <c r="F85" s="282">
        <f>E85*$H$3</f>
        <v>0</v>
      </c>
      <c r="G85" s="281">
        <f>'A2) Rarity &amp; Density'!J79</f>
        <v>95.313356394732864</v>
      </c>
      <c r="H85" s="282">
        <f>G85*$H$4</f>
        <v>9.5313356394732871</v>
      </c>
      <c r="I85" s="281">
        <f>'A3) Regeneration Capacity'!X80</f>
        <v>45.408565489950334</v>
      </c>
      <c r="J85" s="282">
        <f>I85*$H$5</f>
        <v>4.5408565489950332</v>
      </c>
      <c r="K85" s="281">
        <f>'A4) Dispersal Ability'!G77</f>
        <v>0</v>
      </c>
      <c r="L85" s="282">
        <f>K85*$H$6</f>
        <v>0</v>
      </c>
      <c r="M85" s="281">
        <f>'A5) Habitat Affinities'!O80</f>
        <v>35.35905510119305</v>
      </c>
      <c r="N85" s="282">
        <f>M85*$H$7</f>
        <v>3.5359055101193051</v>
      </c>
      <c r="O85" s="281">
        <f>'A6) Genetic Variation'!N78</f>
        <v>25</v>
      </c>
      <c r="P85" s="282">
        <f>O85*$H$8</f>
        <v>2.5</v>
      </c>
      <c r="Q85" s="285">
        <f>'B1) Pests&amp;Pathogens'!X78</f>
        <v>0</v>
      </c>
      <c r="R85" s="286">
        <f>Q85*$H$9</f>
        <v>0</v>
      </c>
      <c r="S85" s="285">
        <f>'B2) Climate Change Pressure'!T82</f>
        <v>34.079550457477353</v>
      </c>
      <c r="T85" s="286">
        <f>S85*$H$10</f>
        <v>5.1119325686216026</v>
      </c>
      <c r="U85" s="287">
        <f>'C1) Endemism'!E76</f>
        <v>7.0628935516604319</v>
      </c>
      <c r="V85" s="288">
        <f>U85*$H$11</f>
        <v>0.35314467758302159</v>
      </c>
      <c r="W85" s="287">
        <f>'C2) Conservation Status'!D77</f>
        <v>0</v>
      </c>
      <c r="X85" s="289">
        <f>W85*$H$12</f>
        <v>0</v>
      </c>
      <c r="Y85"/>
      <c r="Z85"/>
      <c r="AA85"/>
      <c r="AB85"/>
    </row>
    <row r="86" spans="1:28" ht="15.75">
      <c r="A86" s="278" t="s">
        <v>1006</v>
      </c>
      <c r="B86" s="279" t="s">
        <v>1005</v>
      </c>
      <c r="C86" s="280">
        <f>F86+H86+J86+L86+N86+P86+R86+T86+V86+X86</f>
        <v>35.579089392255092</v>
      </c>
      <c r="D86" s="301">
        <f>RANK(C86,C:C,0)</f>
        <v>86</v>
      </c>
      <c r="E86" s="281">
        <f>'A1) Population Structure'!K79</f>
        <v>19.210326500847238</v>
      </c>
      <c r="F86" s="282">
        <f>E86*$H$3</f>
        <v>1.9210326500847239</v>
      </c>
      <c r="G86" s="281">
        <f>'A2) Rarity &amp; Density'!J80</f>
        <v>63.050819213821804</v>
      </c>
      <c r="H86" s="282">
        <f>G86*$H$4</f>
        <v>6.3050819213821807</v>
      </c>
      <c r="I86" s="281">
        <f>'A3) Regeneration Capacity'!X81</f>
        <v>27.849745862659507</v>
      </c>
      <c r="J86" s="282">
        <f>I86*$H$5</f>
        <v>2.784974586265951</v>
      </c>
      <c r="K86" s="281">
        <f>'A4) Dispersal Ability'!G78</f>
        <v>100</v>
      </c>
      <c r="L86" s="282">
        <f>K86*$H$6</f>
        <v>10</v>
      </c>
      <c r="M86" s="281">
        <f>'A5) Habitat Affinities'!O81</f>
        <v>40.254368216113164</v>
      </c>
      <c r="N86" s="282">
        <f>M86*$H$7</f>
        <v>4.0254368216113168</v>
      </c>
      <c r="O86" s="281">
        <f>'A6) Genetic Variation'!N79</f>
        <v>44.333333333333336</v>
      </c>
      <c r="P86" s="282">
        <f>O86*$H$8</f>
        <v>4.4333333333333336</v>
      </c>
      <c r="Q86" s="285">
        <f>'B1) Pests&amp;Pathogens'!X79</f>
        <v>0</v>
      </c>
      <c r="R86" s="286">
        <f>Q86*$H$9</f>
        <v>0</v>
      </c>
      <c r="S86" s="285">
        <f>'B2) Climate Change Pressure'!T83</f>
        <v>31.970588597979848</v>
      </c>
      <c r="T86" s="286">
        <f>S86*$H$10</f>
        <v>4.795588289696977</v>
      </c>
      <c r="U86" s="287">
        <f>'C1) Endemism'!E77</f>
        <v>26.27283579761226</v>
      </c>
      <c r="V86" s="288">
        <f>U86*$H$11</f>
        <v>1.313641789880613</v>
      </c>
      <c r="W86" s="287">
        <f>'C2) Conservation Status'!D78</f>
        <v>0</v>
      </c>
      <c r="X86" s="289">
        <f>W86*$H$12</f>
        <v>0</v>
      </c>
      <c r="Y86"/>
      <c r="Z86"/>
      <c r="AA86"/>
      <c r="AB86"/>
    </row>
    <row r="87" spans="1:28" ht="15.75">
      <c r="A87" s="278" t="s">
        <v>972</v>
      </c>
      <c r="B87" s="279" t="s">
        <v>971</v>
      </c>
      <c r="C87" s="280">
        <f>F87+H87+J87+L87+N87+P87+R87+T87+V87+X87</f>
        <v>35.96298015923729</v>
      </c>
      <c r="D87" s="301">
        <f>RANK(C87,C:C,0)</f>
        <v>84</v>
      </c>
      <c r="E87" s="281">
        <f>'A1) Population Structure'!K80</f>
        <v>50</v>
      </c>
      <c r="F87" s="282">
        <f>E87*$H$3</f>
        <v>5</v>
      </c>
      <c r="G87" s="281">
        <f>'A2) Rarity &amp; Density'!J81</f>
        <v>62.608015867695833</v>
      </c>
      <c r="H87" s="282">
        <f>G87*$H$4</f>
        <v>6.2608015867695839</v>
      </c>
      <c r="I87" s="281">
        <f>'A3) Regeneration Capacity'!X82</f>
        <v>50</v>
      </c>
      <c r="J87" s="282">
        <f>I87*$H$5</f>
        <v>5</v>
      </c>
      <c r="K87" s="281">
        <f>'A4) Dispersal Ability'!G79</f>
        <v>0</v>
      </c>
      <c r="L87" s="282">
        <f>K87*$H$6</f>
        <v>0</v>
      </c>
      <c r="M87" s="281">
        <f>'A5) Habitat Affinities'!O82</f>
        <v>69.854714530458637</v>
      </c>
      <c r="N87" s="282">
        <f>M87*$H$7</f>
        <v>6.9854714530458644</v>
      </c>
      <c r="O87" s="281">
        <f>'A6) Genetic Variation'!N80</f>
        <v>66.333333333333329</v>
      </c>
      <c r="P87" s="282">
        <f>O87*$H$8</f>
        <v>6.6333333333333329</v>
      </c>
      <c r="Q87" s="285">
        <f>'B1) Pests&amp;Pathogens'!X80</f>
        <v>18.181818181818183</v>
      </c>
      <c r="R87" s="286">
        <f>Q87*$H$9</f>
        <v>2.7272727272727275</v>
      </c>
      <c r="S87" s="285">
        <f>'B2) Climate Change Pressure'!T84</f>
        <v>22.372312193879786</v>
      </c>
      <c r="T87" s="286">
        <f>S87*$H$10</f>
        <v>3.3558468290819676</v>
      </c>
      <c r="U87" s="287">
        <f>'C1) Endemism'!E78</f>
        <v>5.0845946762965279E-3</v>
      </c>
      <c r="V87" s="288">
        <f>U87*$H$11</f>
        <v>2.5422973381482642E-4</v>
      </c>
      <c r="W87" s="287">
        <f>'C2) Conservation Status'!D79</f>
        <v>0</v>
      </c>
      <c r="X87" s="289">
        <f>W87*$H$12</f>
        <v>0</v>
      </c>
      <c r="Y87"/>
      <c r="Z87"/>
      <c r="AA87"/>
      <c r="AB87"/>
    </row>
    <row r="88" spans="1:28" ht="15.75">
      <c r="A88" s="278" t="s">
        <v>970</v>
      </c>
      <c r="B88" s="279" t="s">
        <v>969</v>
      </c>
      <c r="C88" s="280">
        <f>F88+H88+J88+L88+N88+P88+R88+T88+V88+X88</f>
        <v>48.703462895384405</v>
      </c>
      <c r="D88" s="301">
        <f>RANK(C88,C:C,0)</f>
        <v>19</v>
      </c>
      <c r="E88" s="281">
        <f>'A1) Population Structure'!K81</f>
        <v>88.212407468444638</v>
      </c>
      <c r="F88" s="282">
        <f>E88*$H$3</f>
        <v>8.8212407468444649</v>
      </c>
      <c r="G88" s="281">
        <f>'A2) Rarity &amp; Density'!J82</f>
        <v>99.14632920797456</v>
      </c>
      <c r="H88" s="282">
        <f>G88*$H$4</f>
        <v>9.9146329207974571</v>
      </c>
      <c r="I88" s="281">
        <f>'A3) Regeneration Capacity'!X83</f>
        <v>69.134330060324643</v>
      </c>
      <c r="J88" s="282">
        <f>I88*$H$5</f>
        <v>6.9134330060324647</v>
      </c>
      <c r="K88" s="281">
        <f>'A4) Dispersal Ability'!G80</f>
        <v>90</v>
      </c>
      <c r="L88" s="282">
        <f>K88*$H$6</f>
        <v>9</v>
      </c>
      <c r="M88" s="281">
        <f>'A5) Habitat Affinities'!O83</f>
        <v>73.641099987631009</v>
      </c>
      <c r="N88" s="282">
        <f>M88*$H$7</f>
        <v>7.3641099987631016</v>
      </c>
      <c r="O88" s="281">
        <f>'A6) Genetic Variation'!N81</f>
        <v>33.333333333333336</v>
      </c>
      <c r="P88" s="282">
        <f>O88*$H$8</f>
        <v>3.3333333333333339</v>
      </c>
      <c r="Q88" s="285">
        <f>'B1) Pests&amp;Pathogens'!X81</f>
        <v>3.6363636363636362</v>
      </c>
      <c r="R88" s="286">
        <f>Q88*$H$9</f>
        <v>0.54545454545454541</v>
      </c>
      <c r="S88" s="285">
        <f>'B2) Climate Change Pressure'!T85</f>
        <v>17.563607352926741</v>
      </c>
      <c r="T88" s="286">
        <f>S88*$H$10</f>
        <v>2.6345411029390111</v>
      </c>
      <c r="U88" s="287">
        <f>'C1) Endemism'!E79</f>
        <v>3.5343448244005025</v>
      </c>
      <c r="V88" s="288">
        <f>U88*$H$11</f>
        <v>0.17671724122002513</v>
      </c>
      <c r="W88" s="287">
        <f>'C2) Conservation Status'!D80</f>
        <v>0</v>
      </c>
      <c r="X88" s="289">
        <f>W88*$H$12</f>
        <v>0</v>
      </c>
      <c r="Y88"/>
      <c r="Z88"/>
      <c r="AA88"/>
      <c r="AB88"/>
    </row>
    <row r="89" spans="1:28" ht="15.75">
      <c r="A89" s="278" t="s">
        <v>996</v>
      </c>
      <c r="B89" s="279" t="s">
        <v>995</v>
      </c>
      <c r="C89" s="280">
        <f>F89+H89+J89+L89+N89+P89+R89+T89+V89+X89</f>
        <v>42.574424926176214</v>
      </c>
      <c r="D89" s="301">
        <f>RANK(C89,C:C,0)</f>
        <v>47</v>
      </c>
      <c r="E89" s="281">
        <f>'A1) Population Structure'!K82</f>
        <v>1.859282640988738</v>
      </c>
      <c r="F89" s="282">
        <f>E89*$H$3</f>
        <v>0.18592826409887381</v>
      </c>
      <c r="G89" s="281">
        <f>'A2) Rarity &amp; Density'!J83</f>
        <v>90.234603858327247</v>
      </c>
      <c r="H89" s="282">
        <f>G89*$H$4</f>
        <v>9.0234603858327258</v>
      </c>
      <c r="I89" s="281">
        <f>'A3) Regeneration Capacity'!X84</f>
        <v>35.383702718662001</v>
      </c>
      <c r="J89" s="282">
        <f>I89*$H$5</f>
        <v>3.5383702718662002</v>
      </c>
      <c r="K89" s="281">
        <f>'A4) Dispersal Ability'!G81</f>
        <v>90</v>
      </c>
      <c r="L89" s="282">
        <f>K89*$H$6</f>
        <v>9</v>
      </c>
      <c r="M89" s="281">
        <f>'A5) Habitat Affinities'!O84</f>
        <v>28.400849850807575</v>
      </c>
      <c r="N89" s="282">
        <f>M89*$H$7</f>
        <v>2.8400849850807575</v>
      </c>
      <c r="O89" s="281">
        <f>'A6) Genetic Variation'!N82</f>
        <v>27.666666666666668</v>
      </c>
      <c r="P89" s="282">
        <f>O89*$H$8</f>
        <v>2.7666666666666671</v>
      </c>
      <c r="Q89" s="285">
        <f>'B1) Pests&amp;Pathogens'!X82</f>
        <v>67.272727272727266</v>
      </c>
      <c r="R89" s="286">
        <f>Q89*$H$9</f>
        <v>10.09090909090909</v>
      </c>
      <c r="S89" s="285">
        <f>'B2) Climate Change Pressure'!T86</f>
        <v>27.775865381674787</v>
      </c>
      <c r="T89" s="286">
        <f>S89*$H$10</f>
        <v>4.1663798072512179</v>
      </c>
      <c r="U89" s="287">
        <f>'C1) Endemism'!E80</f>
        <v>19.252509089413618</v>
      </c>
      <c r="V89" s="288">
        <f>U89*$H$11</f>
        <v>0.96262545447068093</v>
      </c>
      <c r="W89" s="287">
        <f>'C2) Conservation Status'!D81</f>
        <v>0</v>
      </c>
      <c r="X89" s="289">
        <f>W89*$H$12</f>
        <v>0</v>
      </c>
      <c r="Y89"/>
      <c r="Z89"/>
      <c r="AA89"/>
      <c r="AB89"/>
    </row>
    <row r="90" spans="1:28" ht="15.75">
      <c r="A90" s="278" t="s">
        <v>1012</v>
      </c>
      <c r="B90" s="290" t="s">
        <v>1011</v>
      </c>
      <c r="C90" s="280">
        <f>F90+H90+J90+L90+N90+P90+R90+T90+V90+X90</f>
        <v>48.930827372287247</v>
      </c>
      <c r="D90" s="301">
        <f>RANK(C90,C:C,0)</f>
        <v>17</v>
      </c>
      <c r="E90" s="281">
        <f>'A1) Population Structure'!K83</f>
        <v>51.504571056003954</v>
      </c>
      <c r="F90" s="282">
        <f>E90*$H$3</f>
        <v>5.1504571056003954</v>
      </c>
      <c r="G90" s="281">
        <f>'A2) Rarity &amp; Density'!J84</f>
        <v>99.111156717871609</v>
      </c>
      <c r="H90" s="282">
        <f>G90*$H$4</f>
        <v>9.9111156717871616</v>
      </c>
      <c r="I90" s="281">
        <f>'A3) Regeneration Capacity'!X85</f>
        <v>54.166666666666664</v>
      </c>
      <c r="J90" s="282">
        <f>I90*$H$5</f>
        <v>5.416666666666667</v>
      </c>
      <c r="K90" s="281">
        <f>'A4) Dispersal Ability'!G82</f>
        <v>90</v>
      </c>
      <c r="L90" s="282">
        <f>K90*$H$6</f>
        <v>9</v>
      </c>
      <c r="M90" s="281">
        <f>'A5) Habitat Affinities'!O85</f>
        <v>61.561924839431285</v>
      </c>
      <c r="N90" s="282">
        <f>M90*$H$7</f>
        <v>6.156192483943129</v>
      </c>
      <c r="O90" s="281">
        <f>'A6) Genetic Variation'!N83</f>
        <v>11</v>
      </c>
      <c r="P90" s="282">
        <f>O90*$H$8</f>
        <v>1.1000000000000001</v>
      </c>
      <c r="Q90" s="285">
        <f>'B1) Pests&amp;Pathogens'!X83</f>
        <v>40</v>
      </c>
      <c r="R90" s="286">
        <f>Q90*$H$9</f>
        <v>6</v>
      </c>
      <c r="S90" s="285">
        <f>'B2) Climate Change Pressure'!T87</f>
        <v>41.26561320308987</v>
      </c>
      <c r="T90" s="286">
        <f>S90*$H$10</f>
        <v>6.1898419804634806</v>
      </c>
      <c r="U90" s="287">
        <f>'C1) Endemism'!E81</f>
        <v>0.13106927652821809</v>
      </c>
      <c r="V90" s="288">
        <f>U90*$H$11</f>
        <v>6.5534638264109048E-3</v>
      </c>
      <c r="W90" s="287">
        <f>'C2) Conservation Status'!D82</f>
        <v>0</v>
      </c>
      <c r="X90" s="289">
        <f>W90*$H$12</f>
        <v>0</v>
      </c>
      <c r="Y90"/>
      <c r="Z90"/>
      <c r="AA90"/>
      <c r="AB90"/>
    </row>
    <row r="91" spans="1:28" ht="15.75">
      <c r="A91" s="278" t="s">
        <v>926</v>
      </c>
      <c r="B91" s="279" t="s">
        <v>925</v>
      </c>
      <c r="C91" s="280">
        <f>F91+H91+J91+L91+N91+P91+R91+T91+V91+X91</f>
        <v>42.678784291915726</v>
      </c>
      <c r="D91" s="301">
        <f>RANK(C91,C:C,0)</f>
        <v>46</v>
      </c>
      <c r="E91" s="281">
        <f>'A1) Population Structure'!K84</f>
        <v>45.271515014937087</v>
      </c>
      <c r="F91" s="282">
        <f>E91*$H$3</f>
        <v>4.5271515014937087</v>
      </c>
      <c r="G91" s="281">
        <f>'A2) Rarity &amp; Density'!J85</f>
        <v>97.005550155904103</v>
      </c>
      <c r="H91" s="282">
        <f>G91*$H$4</f>
        <v>9.7005550155904103</v>
      </c>
      <c r="I91" s="281">
        <f>'A3) Regeneration Capacity'!X86</f>
        <v>48.039032481952781</v>
      </c>
      <c r="J91" s="282">
        <f>I91*$H$5</f>
        <v>4.8039032481952786</v>
      </c>
      <c r="K91" s="281">
        <f>'A4) Dispersal Ability'!G83</f>
        <v>90</v>
      </c>
      <c r="L91" s="282">
        <f>K91*$H$6</f>
        <v>9</v>
      </c>
      <c r="M91" s="281">
        <f>'A5) Habitat Affinities'!O86</f>
        <v>35.677613090848055</v>
      </c>
      <c r="N91" s="282">
        <f>M91*$H$7</f>
        <v>3.5677613090848057</v>
      </c>
      <c r="O91" s="281">
        <f>'A6) Genetic Variation'!N84</f>
        <v>11</v>
      </c>
      <c r="P91" s="282">
        <f>O91*$H$8</f>
        <v>1.1000000000000001</v>
      </c>
      <c r="Q91" s="285">
        <f>'B1) Pests&amp;Pathogens'!X84</f>
        <v>45.454545454545453</v>
      </c>
      <c r="R91" s="286">
        <f>Q91*$H$9</f>
        <v>6.8181818181818175</v>
      </c>
      <c r="S91" s="285">
        <f>'B2) Climate Change Pressure'!T88</f>
        <v>19.721880174991419</v>
      </c>
      <c r="T91" s="286">
        <f>S91*$H$10</f>
        <v>2.9582820262487126</v>
      </c>
      <c r="U91" s="287">
        <f>'C1) Endemism'!E82</f>
        <v>4.0589874624198181</v>
      </c>
      <c r="V91" s="288">
        <f>U91*$H$11</f>
        <v>0.20294937312099093</v>
      </c>
      <c r="W91" s="287">
        <f>'C2) Conservation Status'!D83</f>
        <v>0</v>
      </c>
      <c r="X91" s="289">
        <f>W91*$H$12</f>
        <v>0</v>
      </c>
      <c r="Y91"/>
      <c r="Z91"/>
      <c r="AA91"/>
      <c r="AB91"/>
    </row>
    <row r="92" spans="1:28" ht="15.75">
      <c r="A92" s="278" t="s">
        <v>1032</v>
      </c>
      <c r="B92" s="279" t="s">
        <v>1031</v>
      </c>
      <c r="C92" s="280">
        <f>F92+H92+J92+L92+N92+P92+R92+T92+V92+X92</f>
        <v>52.765921797666586</v>
      </c>
      <c r="D92" s="301">
        <f>RANK(C92,C:C,0)</f>
        <v>7</v>
      </c>
      <c r="E92" s="281">
        <f>'A1) Population Structure'!K85</f>
        <v>46.504698436585386</v>
      </c>
      <c r="F92" s="282">
        <f>E92*$H$3</f>
        <v>4.6504698436585388</v>
      </c>
      <c r="G92" s="281">
        <f>'A2) Rarity &amp; Density'!J86</f>
        <v>97.643906385117333</v>
      </c>
      <c r="H92" s="282">
        <f>G92*$H$4</f>
        <v>9.7643906385117347</v>
      </c>
      <c r="I92" s="281">
        <f>'A3) Regeneration Capacity'!X87</f>
        <v>23.842531685348252</v>
      </c>
      <c r="J92" s="282">
        <f>I92*$H$5</f>
        <v>2.3842531685348254</v>
      </c>
      <c r="K92" s="281">
        <f>'A4) Dispersal Ability'!G84</f>
        <v>90</v>
      </c>
      <c r="L92" s="282">
        <f>K92*$H$6</f>
        <v>9</v>
      </c>
      <c r="M92" s="281">
        <f>'A5) Habitat Affinities'!O87</f>
        <v>61.331905454051963</v>
      </c>
      <c r="N92" s="282">
        <f>M92*$H$7</f>
        <v>6.1331905454051965</v>
      </c>
      <c r="O92" s="281">
        <f>'A6) Genetic Variation'!N85</f>
        <v>16.666666666666668</v>
      </c>
      <c r="P92" s="282">
        <f>O92*$H$8</f>
        <v>1.666666666666667</v>
      </c>
      <c r="Q92" s="285">
        <f>'B1) Pests&amp;Pathogens'!X85</f>
        <v>40</v>
      </c>
      <c r="R92" s="286">
        <f>Q92*$H$9</f>
        <v>6</v>
      </c>
      <c r="S92" s="285">
        <f>'B2) Climate Change Pressure'!T89</f>
        <v>54.690710161077781</v>
      </c>
      <c r="T92" s="286">
        <f>S92*$H$10</f>
        <v>8.2036065241616676</v>
      </c>
      <c r="U92" s="287">
        <f>'C1) Endemism'!E83</f>
        <v>74.266888214559302</v>
      </c>
      <c r="V92" s="288">
        <f>U92*$H$11</f>
        <v>3.7133444107279652</v>
      </c>
      <c r="W92" s="287">
        <f>'C2) Conservation Status'!D84</f>
        <v>25</v>
      </c>
      <c r="X92" s="289">
        <f>W92*$H$12</f>
        <v>1.25</v>
      </c>
      <c r="Y92"/>
      <c r="Z92"/>
      <c r="AA92"/>
      <c r="AB92"/>
    </row>
    <row r="93" spans="1:28" ht="15.75">
      <c r="A93" s="278" t="s">
        <v>968</v>
      </c>
      <c r="B93" s="279" t="s">
        <v>967</v>
      </c>
      <c r="C93" s="280">
        <f>F93+H93+J93+L93+N93+P93+R93+T93+V93+X93</f>
        <v>50.276103250336959</v>
      </c>
      <c r="D93" s="301">
        <f>RANK(C93,C:C,0)</f>
        <v>14</v>
      </c>
      <c r="E93" s="281">
        <f>'A1) Population Structure'!K86</f>
        <v>54.3766536467175</v>
      </c>
      <c r="F93" s="282">
        <f>E93*$H$3</f>
        <v>5.4376653646717505</v>
      </c>
      <c r="G93" s="281">
        <f>'A2) Rarity &amp; Density'!J87</f>
        <v>96.435875260993015</v>
      </c>
      <c r="H93" s="282">
        <f>G93*$H$4</f>
        <v>9.6435875260993029</v>
      </c>
      <c r="I93" s="281">
        <f>'A3) Regeneration Capacity'!X88</f>
        <v>75</v>
      </c>
      <c r="J93" s="282">
        <f>I93*$H$5</f>
        <v>7.5</v>
      </c>
      <c r="K93" s="281">
        <f>'A4) Dispersal Ability'!G85</f>
        <v>90</v>
      </c>
      <c r="L93" s="282">
        <f>K93*$H$6</f>
        <v>9</v>
      </c>
      <c r="M93" s="281">
        <f>'A5) Habitat Affinities'!O88</f>
        <v>53.015700082918329</v>
      </c>
      <c r="N93" s="282">
        <f>M93*$H$7</f>
        <v>5.3015700082918329</v>
      </c>
      <c r="O93" s="281">
        <f>'A6) Genetic Variation'!N86</f>
        <v>22</v>
      </c>
      <c r="P93" s="282">
        <f>O93*$H$8</f>
        <v>2.2000000000000002</v>
      </c>
      <c r="Q93" s="285">
        <f>'B1) Pests&amp;Pathogens'!X86</f>
        <v>40</v>
      </c>
      <c r="R93" s="286">
        <f>Q93*$H$9</f>
        <v>6</v>
      </c>
      <c r="S93" s="285">
        <f>'B2) Climate Change Pressure'!T90</f>
        <v>34.598182551912281</v>
      </c>
      <c r="T93" s="286">
        <f>S93*$H$10</f>
        <v>5.1897273827868418</v>
      </c>
      <c r="U93" s="287">
        <f>'C1) Endemism'!E84</f>
        <v>7.1059369744547587E-2</v>
      </c>
      <c r="V93" s="288">
        <f>U93*$H$11</f>
        <v>3.5529684872273796E-3</v>
      </c>
      <c r="W93" s="287">
        <f>'C2) Conservation Status'!D85</f>
        <v>0</v>
      </c>
      <c r="X93" s="289">
        <f>W93*$H$12</f>
        <v>0</v>
      </c>
      <c r="Y93"/>
      <c r="Z93"/>
      <c r="AA93"/>
      <c r="AB93"/>
    </row>
    <row r="94" spans="1:28" ht="15.75">
      <c r="A94" s="278" t="s">
        <v>958</v>
      </c>
      <c r="B94" s="279" t="s">
        <v>957</v>
      </c>
      <c r="C94" s="280">
        <f>F94+H94+J94+L94+N94+P94+R94+T94+V94+X94</f>
        <v>44.992056944345208</v>
      </c>
      <c r="D94" s="301">
        <f>RANK(C94,C:C,0)</f>
        <v>30</v>
      </c>
      <c r="E94" s="281">
        <f>'A1) Population Structure'!K87</f>
        <v>14.972775143188535</v>
      </c>
      <c r="F94" s="282">
        <f>E94*$H$3</f>
        <v>1.4972775143188537</v>
      </c>
      <c r="G94" s="281">
        <f>'A2) Rarity &amp; Density'!J88</f>
        <v>94.367871728313901</v>
      </c>
      <c r="H94" s="282">
        <f>G94*$H$4</f>
        <v>9.4367871728313908</v>
      </c>
      <c r="I94" s="281">
        <f>'A3) Regeneration Capacity'!X89</f>
        <v>18.575166408321234</v>
      </c>
      <c r="J94" s="282">
        <f>I94*$H$5</f>
        <v>1.8575166408321235</v>
      </c>
      <c r="K94" s="281">
        <f>'A4) Dispersal Ability'!G86</f>
        <v>90</v>
      </c>
      <c r="L94" s="282">
        <f>K94*$H$6</f>
        <v>9</v>
      </c>
      <c r="M94" s="281">
        <f>'A5) Habitat Affinities'!O89</f>
        <v>50.163158589909898</v>
      </c>
      <c r="N94" s="282">
        <f>M94*$H$7</f>
        <v>5.01631585899099</v>
      </c>
      <c r="O94" s="281">
        <f>'A6) Genetic Variation'!N87</f>
        <v>27.666666666666668</v>
      </c>
      <c r="P94" s="282">
        <f>O94*$H$8</f>
        <v>2.7666666666666671</v>
      </c>
      <c r="Q94" s="285">
        <f>'B1) Pests&amp;Pathogens'!X87</f>
        <v>50.909090909090907</v>
      </c>
      <c r="R94" s="286">
        <f>Q94*$H$9</f>
        <v>7.6363636363636358</v>
      </c>
      <c r="S94" s="285">
        <f>'B2) Climate Change Pressure'!T91</f>
        <v>41.018767239315942</v>
      </c>
      <c r="T94" s="286">
        <f>S94*$H$10</f>
        <v>6.1528150858973909</v>
      </c>
      <c r="U94" s="287">
        <f>'C1) Endemism'!E85</f>
        <v>32.566287368883252</v>
      </c>
      <c r="V94" s="288">
        <f>U94*$H$11</f>
        <v>1.6283143684441628</v>
      </c>
      <c r="W94" s="287">
        <f>'C2) Conservation Status'!D86</f>
        <v>0</v>
      </c>
      <c r="X94" s="289">
        <f>W94*$H$12</f>
        <v>0</v>
      </c>
      <c r="Y94"/>
      <c r="Z94"/>
      <c r="AA94"/>
      <c r="AB94"/>
    </row>
    <row r="95" spans="1:28" ht="15.75">
      <c r="A95" s="278" t="s">
        <v>1054</v>
      </c>
      <c r="B95" s="279" t="s">
        <v>1053</v>
      </c>
      <c r="C95" s="280">
        <f>F95+H95+J95+L95+N95+P95+R95+T95+V95+X95</f>
        <v>43.357007322349482</v>
      </c>
      <c r="D95" s="301">
        <f>RANK(C95,C:C,0)</f>
        <v>43</v>
      </c>
      <c r="E95" s="281">
        <f>'A1) Population Structure'!K88</f>
        <v>35.656799379645335</v>
      </c>
      <c r="F95" s="282">
        <f>E95*$H$3</f>
        <v>3.5656799379645339</v>
      </c>
      <c r="G95" s="281">
        <f>'A2) Rarity &amp; Density'!J89</f>
        <v>81.070559324187712</v>
      </c>
      <c r="H95" s="282">
        <f>G95*$H$4</f>
        <v>8.1070559324187723</v>
      </c>
      <c r="I95" s="281">
        <f>'A3) Regeneration Capacity'!X90</f>
        <v>52.404867356590124</v>
      </c>
      <c r="J95" s="282">
        <f>I95*$H$5</f>
        <v>5.2404867356590126</v>
      </c>
      <c r="K95" s="281">
        <f>'A4) Dispersal Ability'!G87</f>
        <v>90</v>
      </c>
      <c r="L95" s="282">
        <f>K95*$H$6</f>
        <v>9</v>
      </c>
      <c r="M95" s="281">
        <f>'A5) Habitat Affinities'!O90</f>
        <v>29.742601450092224</v>
      </c>
      <c r="N95" s="282">
        <f>M95*$H$7</f>
        <v>2.9742601450092225</v>
      </c>
      <c r="O95" s="281">
        <f>'A6) Genetic Variation'!N88</f>
        <v>27.666666666666668</v>
      </c>
      <c r="P95" s="282">
        <f>O95*$H$8</f>
        <v>2.7666666666666671</v>
      </c>
      <c r="Q95" s="285">
        <f>'B1) Pests&amp;Pathogens'!X88</f>
        <v>45.454545454545453</v>
      </c>
      <c r="R95" s="286">
        <f>Q95*$H$9</f>
        <v>6.8181818181818175</v>
      </c>
      <c r="S95" s="285">
        <f>'B2) Climate Change Pressure'!T92</f>
        <v>30.208393514564015</v>
      </c>
      <c r="T95" s="286">
        <f>S95*$H$10</f>
        <v>4.5312590271846025</v>
      </c>
      <c r="U95" s="287">
        <f>'C1) Endemism'!E86</f>
        <v>7.0683411852971112</v>
      </c>
      <c r="V95" s="288">
        <f>U95*$H$11</f>
        <v>0.35341705926485556</v>
      </c>
      <c r="W95" s="287">
        <f>'C2) Conservation Status'!D87</f>
        <v>0</v>
      </c>
      <c r="X95" s="289">
        <f>W95*$H$12</f>
        <v>0</v>
      </c>
      <c r="Y95"/>
      <c r="Z95"/>
      <c r="AA95"/>
      <c r="AB95"/>
    </row>
    <row r="96" spans="1:28" ht="15.75">
      <c r="A96" s="278" t="s">
        <v>924</v>
      </c>
      <c r="B96" s="279" t="s">
        <v>923</v>
      </c>
      <c r="C96" s="280">
        <f>F96+H96+J96+L96+N96+P96+R96+T96+V96+X96</f>
        <v>38.402689277243354</v>
      </c>
      <c r="D96" s="301">
        <f>RANK(C96,C:C,0)</f>
        <v>69</v>
      </c>
      <c r="E96" s="281">
        <f>'A1) Population Structure'!K89</f>
        <v>42.48868849983873</v>
      </c>
      <c r="F96" s="282">
        <f>E96*$H$3</f>
        <v>4.2488688499838734</v>
      </c>
      <c r="G96" s="281">
        <f>'A2) Rarity &amp; Density'!J90</f>
        <v>39.239690721649481</v>
      </c>
      <c r="H96" s="282">
        <f>G96*$H$4</f>
        <v>3.9239690721649483</v>
      </c>
      <c r="I96" s="281">
        <f>'A3) Regeneration Capacity'!X91</f>
        <v>48.954851054424729</v>
      </c>
      <c r="J96" s="282">
        <f>I96*$H$5</f>
        <v>4.8954851054424733</v>
      </c>
      <c r="K96" s="281">
        <f>'A4) Dispersal Ability'!G88</f>
        <v>90</v>
      </c>
      <c r="L96" s="282">
        <f>K96*$H$6</f>
        <v>9</v>
      </c>
      <c r="M96" s="281">
        <f>'A5) Habitat Affinities'!O91</f>
        <v>24.941366460511311</v>
      </c>
      <c r="N96" s="282">
        <f>M96*$H$7</f>
        <v>2.4941366460511314</v>
      </c>
      <c r="O96" s="281">
        <f>'A6) Genetic Variation'!N89</f>
        <v>27.666666666666668</v>
      </c>
      <c r="P96" s="282">
        <f>O96*$H$8</f>
        <v>2.7666666666666671</v>
      </c>
      <c r="Q96" s="285">
        <f>'B1) Pests&amp;Pathogens'!X89</f>
        <v>50.909090909090907</v>
      </c>
      <c r="R96" s="286">
        <f>Q96*$H$9</f>
        <v>7.6363636363636358</v>
      </c>
      <c r="S96" s="285">
        <f>'B2) Climate Change Pressure'!T93</f>
        <v>20.88700687812878</v>
      </c>
      <c r="T96" s="286">
        <f>S96*$H$10</f>
        <v>3.133051031719317</v>
      </c>
      <c r="U96" s="287">
        <f>'C1) Endemism'!E87</f>
        <v>6.0829653770261105</v>
      </c>
      <c r="V96" s="288">
        <f>U96*$H$11</f>
        <v>0.30414826885130553</v>
      </c>
      <c r="W96" s="287">
        <f>'C2) Conservation Status'!D88</f>
        <v>0</v>
      </c>
      <c r="X96" s="289">
        <f>W96*$H$12</f>
        <v>0</v>
      </c>
      <c r="Y96"/>
      <c r="Z96"/>
      <c r="AA96"/>
      <c r="AB96"/>
    </row>
    <row r="97" spans="1:28" ht="15.75">
      <c r="A97" s="278" t="s">
        <v>1038</v>
      </c>
      <c r="B97" s="279" t="s">
        <v>1037</v>
      </c>
      <c r="C97" s="280">
        <f>F97+H97+J97+L97+N97+P97+R97+T97+V97+X97</f>
        <v>41.712470698091941</v>
      </c>
      <c r="D97" s="301">
        <f>RANK(C97,C:C,0)</f>
        <v>50</v>
      </c>
      <c r="E97" s="281">
        <f>'A1) Population Structure'!K90</f>
        <v>2.0761291429778836</v>
      </c>
      <c r="F97" s="282">
        <f>E97*$H$3</f>
        <v>0.20761291429778839</v>
      </c>
      <c r="G97" s="281">
        <f>'A2) Rarity &amp; Density'!J91</f>
        <v>75.957522737453218</v>
      </c>
      <c r="H97" s="282">
        <f>G97*$H$4</f>
        <v>7.5957522737453225</v>
      </c>
      <c r="I97" s="281">
        <f>'A3) Regeneration Capacity'!X92</f>
        <v>30.70178655098411</v>
      </c>
      <c r="J97" s="282">
        <f>I97*$H$5</f>
        <v>3.0701786550984114</v>
      </c>
      <c r="K97" s="281">
        <f>'A4) Dispersal Ability'!G89</f>
        <v>90</v>
      </c>
      <c r="L97" s="282">
        <f>K97*$H$6</f>
        <v>9</v>
      </c>
      <c r="M97" s="281">
        <f>'A5) Habitat Affinities'!O92</f>
        <v>37.974961212109839</v>
      </c>
      <c r="N97" s="282">
        <f>M97*$H$7</f>
        <v>3.7974961212109841</v>
      </c>
      <c r="O97" s="281">
        <f>'A6) Genetic Variation'!N90</f>
        <v>27.666666666666668</v>
      </c>
      <c r="P97" s="282">
        <f>O97*$H$8</f>
        <v>2.7666666666666671</v>
      </c>
      <c r="Q97" s="285">
        <f>'B1) Pests&amp;Pathogens'!X90</f>
        <v>50.909090909090907</v>
      </c>
      <c r="R97" s="286">
        <f>Q97*$H$9</f>
        <v>7.6363636363636358</v>
      </c>
      <c r="S97" s="285">
        <f>'B2) Climate Change Pressure'!T94</f>
        <v>37.507002606796632</v>
      </c>
      <c r="T97" s="286">
        <f>S97*$H$10</f>
        <v>5.6260503910194943</v>
      </c>
      <c r="U97" s="287">
        <f>'C1) Endemism'!E88</f>
        <v>40.247000793792765</v>
      </c>
      <c r="V97" s="288">
        <f>U97*$H$11</f>
        <v>2.0123500396896383</v>
      </c>
      <c r="W97" s="287">
        <f>'C2) Conservation Status'!D89</f>
        <v>0</v>
      </c>
      <c r="X97" s="289">
        <f>W97*$H$12</f>
        <v>0</v>
      </c>
      <c r="Y97"/>
      <c r="Z97"/>
      <c r="AA97"/>
      <c r="AB97"/>
    </row>
    <row r="98" spans="1:28" ht="15.75">
      <c r="A98" s="278" t="s">
        <v>822</v>
      </c>
      <c r="B98" s="279" t="s">
        <v>821</v>
      </c>
      <c r="C98" s="280">
        <f>F98+H98+J98+L98+N98+P98+R98+T98+V98+X98</f>
        <v>27.760931417685775</v>
      </c>
      <c r="D98" s="301">
        <f>RANK(C98,C:C,0)</f>
        <v>121</v>
      </c>
      <c r="E98" s="281">
        <f>'A1) Population Structure'!K91</f>
        <v>0</v>
      </c>
      <c r="F98" s="282">
        <f>E98*$H$3</f>
        <v>0</v>
      </c>
      <c r="G98" s="281">
        <f>'A2) Rarity &amp; Density'!J92</f>
        <v>96.576187975978826</v>
      </c>
      <c r="H98" s="282">
        <f>G98*$H$4</f>
        <v>9.657618797597884</v>
      </c>
      <c r="I98" s="281">
        <f>'A3) Regeneration Capacity'!X93</f>
        <v>26.841096227662053</v>
      </c>
      <c r="J98" s="282">
        <f>I98*$H$5</f>
        <v>2.6841096227662056</v>
      </c>
      <c r="K98" s="281">
        <f>'A4) Dispersal Ability'!G90</f>
        <v>0</v>
      </c>
      <c r="L98" s="282">
        <f>K98*$H$6</f>
        <v>0</v>
      </c>
      <c r="M98" s="281">
        <f>'A5) Habitat Affinities'!O93</f>
        <v>41.316754475062552</v>
      </c>
      <c r="N98" s="282">
        <f>M98*$H$7</f>
        <v>4.1316754475062556</v>
      </c>
      <c r="O98" s="281">
        <f>'A6) Genetic Variation'!N91</f>
        <v>50</v>
      </c>
      <c r="P98" s="282">
        <f>O98*$H$8</f>
        <v>5</v>
      </c>
      <c r="Q98" s="285">
        <f>'B1) Pests&amp;Pathogens'!X91</f>
        <v>1.8181818181818181</v>
      </c>
      <c r="R98" s="286">
        <f>Q98*$H$9</f>
        <v>0.27272727272727271</v>
      </c>
      <c r="S98" s="285">
        <f>'B2) Climate Change Pressure'!T95</f>
        <v>37.17885654829665</v>
      </c>
      <c r="T98" s="286">
        <f>S98*$H$10</f>
        <v>5.5768284822444976</v>
      </c>
      <c r="U98" s="287">
        <f>'C1) Endemism'!E89</f>
        <v>8.7594358968731534</v>
      </c>
      <c r="V98" s="288">
        <f>U98*$H$11</f>
        <v>0.43797179484365767</v>
      </c>
      <c r="W98" s="287">
        <f>'C2) Conservation Status'!D90</f>
        <v>0</v>
      </c>
      <c r="X98" s="289">
        <f>W98*$H$12</f>
        <v>0</v>
      </c>
      <c r="Y98"/>
      <c r="Z98"/>
      <c r="AA98"/>
      <c r="AB98"/>
    </row>
    <row r="99" spans="1:28" ht="15.75">
      <c r="A99" s="278" t="s">
        <v>892</v>
      </c>
      <c r="B99" s="279" t="s">
        <v>891</v>
      </c>
      <c r="C99" s="280">
        <f>F99+H99+J99+L99+N99+P99+R99+T99+V99+X99</f>
        <v>35.199822121749833</v>
      </c>
      <c r="D99" s="301">
        <f>RANK(C99,C:C,0)</f>
        <v>90</v>
      </c>
      <c r="E99" s="281">
        <f>'A1) Population Structure'!K92</f>
        <v>60.156883628700776</v>
      </c>
      <c r="F99" s="282">
        <f>E99*$H$3</f>
        <v>6.0156883628700779</v>
      </c>
      <c r="G99" s="281">
        <f>'A2) Rarity &amp; Density'!J93</f>
        <v>99.870696157792253</v>
      </c>
      <c r="H99" s="282">
        <f>G99*$H$4</f>
        <v>9.9870696157792267</v>
      </c>
      <c r="I99" s="281">
        <f>'A3) Regeneration Capacity'!X94</f>
        <v>22.971568589758363</v>
      </c>
      <c r="J99" s="282">
        <f>I99*$H$5</f>
        <v>2.2971568589758364</v>
      </c>
      <c r="K99" s="281">
        <f>'A4) Dispersal Ability'!G91</f>
        <v>0</v>
      </c>
      <c r="L99" s="282">
        <f>K99*$H$6</f>
        <v>0</v>
      </c>
      <c r="M99" s="281">
        <f>'A5) Habitat Affinities'!O94</f>
        <v>44.228003610023038</v>
      </c>
      <c r="N99" s="282">
        <f>M99*$H$7</f>
        <v>4.4228003610023041</v>
      </c>
      <c r="O99" s="281">
        <f>'A6) Genetic Variation'!N92</f>
        <v>44.333333333333336</v>
      </c>
      <c r="P99" s="282">
        <f>O99*$H$8</f>
        <v>4.4333333333333336</v>
      </c>
      <c r="Q99" s="285">
        <f>'B1) Pests&amp;Pathogens'!X92</f>
        <v>5.4545454545454541</v>
      </c>
      <c r="R99" s="286">
        <f>Q99*$H$9</f>
        <v>0.81818181818181812</v>
      </c>
      <c r="S99" s="285">
        <f>'B2) Climate Change Pressure'!T96</f>
        <v>47.568423074094028</v>
      </c>
      <c r="T99" s="286">
        <f>S99*$H$10</f>
        <v>7.1352634611141044</v>
      </c>
      <c r="U99" s="287">
        <f>'C1) Endemism'!E90</f>
        <v>1.8065662098625412</v>
      </c>
      <c r="V99" s="288">
        <f>U99*$H$11</f>
        <v>9.0328310493127062E-2</v>
      </c>
      <c r="W99" s="287">
        <f>'C2) Conservation Status'!D91</f>
        <v>0</v>
      </c>
      <c r="X99" s="289">
        <f>W99*$H$12</f>
        <v>0</v>
      </c>
      <c r="Y99"/>
      <c r="Z99"/>
      <c r="AA99"/>
      <c r="AB99"/>
    </row>
    <row r="100" spans="1:28" ht="15.75">
      <c r="A100" s="278" t="s">
        <v>832</v>
      </c>
      <c r="B100" s="279" t="s">
        <v>831</v>
      </c>
      <c r="C100" s="280">
        <f>F100+H100+J100+L100+N100+P100+R100+T100+V100+X100</f>
        <v>41.112918495377826</v>
      </c>
      <c r="D100" s="301">
        <f>RANK(C100,C:C,0)</f>
        <v>56</v>
      </c>
      <c r="E100" s="281">
        <f>'A1) Population Structure'!K93</f>
        <v>63.864897545805754</v>
      </c>
      <c r="F100" s="282">
        <f>E100*$H$3</f>
        <v>6.3864897545805759</v>
      </c>
      <c r="G100" s="281">
        <f>'A2) Rarity &amp; Density'!J94</f>
        <v>99.699549055448983</v>
      </c>
      <c r="H100" s="282">
        <f>G100*$H$4</f>
        <v>9.969954905544899</v>
      </c>
      <c r="I100" s="281">
        <f>'A3) Regeneration Capacity'!X95</f>
        <v>55.4052026609724</v>
      </c>
      <c r="J100" s="282">
        <f>I100*$H$5</f>
        <v>5.5405202660972401</v>
      </c>
      <c r="K100" s="281">
        <f>'A4) Dispersal Ability'!G92</f>
        <v>90</v>
      </c>
      <c r="L100" s="282">
        <f>K100*$H$6</f>
        <v>9</v>
      </c>
      <c r="M100" s="281">
        <f>'A5) Habitat Affinities'!O95</f>
        <v>31.405551461590125</v>
      </c>
      <c r="N100" s="282">
        <f>M100*$H$7</f>
        <v>3.1405551461590129</v>
      </c>
      <c r="O100" s="281">
        <f>'A6) Genetic Variation'!N93</f>
        <v>11</v>
      </c>
      <c r="P100" s="282">
        <f>O100*$H$8</f>
        <v>1.1000000000000001</v>
      </c>
      <c r="Q100" s="285">
        <f>'B1) Pests&amp;Pathogens'!X93</f>
        <v>5.4545454545454541</v>
      </c>
      <c r="R100" s="286">
        <f>Q100*$H$9</f>
        <v>0.81818181818181812</v>
      </c>
      <c r="S100" s="285">
        <f>'B2) Climate Change Pressure'!T97</f>
        <v>33.507512892177893</v>
      </c>
      <c r="T100" s="286">
        <f>S100*$H$10</f>
        <v>5.0261269338266841</v>
      </c>
      <c r="U100" s="287">
        <f>'C1) Endemism'!E91</f>
        <v>2.6217934197520285</v>
      </c>
      <c r="V100" s="288">
        <f>U100*$H$11</f>
        <v>0.13108967098760144</v>
      </c>
      <c r="W100" s="287">
        <f>'C2) Conservation Status'!D92</f>
        <v>0</v>
      </c>
      <c r="X100" s="289">
        <f>W100*$H$12</f>
        <v>0</v>
      </c>
      <c r="Y100"/>
      <c r="Z100"/>
      <c r="AA100"/>
      <c r="AB100"/>
    </row>
    <row r="101" spans="1:28" ht="15.75">
      <c r="A101" s="278" t="s">
        <v>962</v>
      </c>
      <c r="B101" s="290" t="s">
        <v>961</v>
      </c>
      <c r="C101" s="280">
        <f>F101+H101+J101+L101+N101+P101+R101+T101+V101+X101</f>
        <v>41.617920606916513</v>
      </c>
      <c r="D101" s="301">
        <f>RANK(C101,C:C,0)</f>
        <v>52</v>
      </c>
      <c r="E101" s="281">
        <f>'A1) Population Structure'!K94</f>
        <v>71.624737931653172</v>
      </c>
      <c r="F101" s="282">
        <f>E101*$H$3</f>
        <v>7.1624737931653177</v>
      </c>
      <c r="G101" s="281">
        <f>'A2) Rarity &amp; Density'!J95</f>
        <v>100</v>
      </c>
      <c r="H101" s="282">
        <f>G101*$H$4</f>
        <v>10</v>
      </c>
      <c r="I101" s="281">
        <f>'A3) Regeneration Capacity'!X96</f>
        <v>65</v>
      </c>
      <c r="J101" s="282">
        <f>I101*$H$5</f>
        <v>6.5</v>
      </c>
      <c r="K101" s="281">
        <f>'A4) Dispersal Ability'!G93</f>
        <v>90</v>
      </c>
      <c r="L101" s="282">
        <f>K101*$H$6</f>
        <v>9</v>
      </c>
      <c r="M101" s="281">
        <f>'A5) Habitat Affinities'!O96</f>
        <v>17.889952512266625</v>
      </c>
      <c r="N101" s="282">
        <f>M101*$H$7</f>
        <v>1.7889952512266625</v>
      </c>
      <c r="O101" s="281">
        <f>'A6) Genetic Variation'!N94</f>
        <v>19.333333333333332</v>
      </c>
      <c r="P101" s="282">
        <f>O101*$H$8</f>
        <v>1.9333333333333333</v>
      </c>
      <c r="Q101" s="285">
        <f>'B1) Pests&amp;Pathogens'!X94</f>
        <v>5.4545454545454541</v>
      </c>
      <c r="R101" s="286">
        <f>Q101*$H$9</f>
        <v>0.81818181818181812</v>
      </c>
      <c r="S101" s="285">
        <f>'B2) Climate Change Pressure'!T98</f>
        <v>29.411750324737149</v>
      </c>
      <c r="T101" s="286">
        <f>S101*$H$10</f>
        <v>4.4117625487105725</v>
      </c>
      <c r="U101" s="287">
        <f>'C1) Endemism'!E92</f>
        <v>6.3477245976153091E-2</v>
      </c>
      <c r="V101" s="288">
        <f>U101*$H$11</f>
        <v>3.1738622988076548E-3</v>
      </c>
      <c r="W101" s="287">
        <f>'C2) Conservation Status'!D93</f>
        <v>0</v>
      </c>
      <c r="X101" s="289">
        <f>W101*$H$12</f>
        <v>0</v>
      </c>
      <c r="Y101"/>
      <c r="Z101"/>
      <c r="AA101"/>
      <c r="AB101"/>
    </row>
    <row r="102" spans="1:28" ht="15.75">
      <c r="A102" s="278" t="s">
        <v>820</v>
      </c>
      <c r="B102" s="279" t="s">
        <v>819</v>
      </c>
      <c r="C102" s="280">
        <f>F102+H102+J102+L102+N102+P102+R102+T102+V102+X102</f>
        <v>30.469454182231122</v>
      </c>
      <c r="D102" s="301">
        <f>RANK(C102,C:C,0)</f>
        <v>112</v>
      </c>
      <c r="E102" s="281">
        <f>'A1) Population Structure'!K95</f>
        <v>0.44417230415253783</v>
      </c>
      <c r="F102" s="282">
        <f>E102*$H$3</f>
        <v>4.4417230415253785E-2</v>
      </c>
      <c r="G102" s="281">
        <f>'A2) Rarity &amp; Density'!J96</f>
        <v>99.881224611393264</v>
      </c>
      <c r="H102" s="282">
        <f>G102*$H$4</f>
        <v>9.9881224611393264</v>
      </c>
      <c r="I102" s="281">
        <f>'A3) Regeneration Capacity'!X97</f>
        <v>0.53944075187373619</v>
      </c>
      <c r="J102" s="282">
        <f>I102*$H$5</f>
        <v>5.3944075187373625E-2</v>
      </c>
      <c r="K102" s="281">
        <f>'A4) Dispersal Ability'!G94</f>
        <v>0</v>
      </c>
      <c r="L102" s="282">
        <f>K102*$H$6</f>
        <v>0</v>
      </c>
      <c r="M102" s="281">
        <f>'A5) Habitat Affinities'!O97</f>
        <v>50.949001550382306</v>
      </c>
      <c r="N102" s="282">
        <f>M102*$H$7</f>
        <v>5.0949001550382311</v>
      </c>
      <c r="O102" s="281">
        <f>'A6) Genetic Variation'!N95</f>
        <v>66.666666666666671</v>
      </c>
      <c r="P102" s="282">
        <f>O102*$H$8</f>
        <v>6.6666666666666679</v>
      </c>
      <c r="Q102" s="285">
        <f>'B1) Pests&amp;Pathogens'!X95</f>
        <v>0</v>
      </c>
      <c r="R102" s="286">
        <f>Q102*$H$9</f>
        <v>0</v>
      </c>
      <c r="S102" s="285">
        <f>'B2) Climate Change Pressure'!T99</f>
        <v>54.493523860027757</v>
      </c>
      <c r="T102" s="286">
        <f>S102*$H$10</f>
        <v>8.1740285790041636</v>
      </c>
      <c r="U102" s="287">
        <f>'C1) Endemism'!E93</f>
        <v>8.9475002956020813</v>
      </c>
      <c r="V102" s="288">
        <f>U102*$H$11</f>
        <v>0.44737501478010411</v>
      </c>
      <c r="W102" s="287">
        <f>'C2) Conservation Status'!D94</f>
        <v>0</v>
      </c>
      <c r="X102" s="289">
        <f>W102*$H$12</f>
        <v>0</v>
      </c>
      <c r="Y102"/>
      <c r="Z102"/>
      <c r="AA102"/>
      <c r="AB102"/>
    </row>
    <row r="103" spans="1:28" ht="15.75">
      <c r="A103" s="278" t="s">
        <v>954</v>
      </c>
      <c r="B103" s="279" t="s">
        <v>953</v>
      </c>
      <c r="C103" s="280">
        <f>F103+H103+J103+L103+N103+P103+R103+T103+V103+X103</f>
        <v>35.50591936482293</v>
      </c>
      <c r="D103" s="301">
        <f>RANK(C103,C:C,0)</f>
        <v>87</v>
      </c>
      <c r="E103" s="281">
        <f>'A1) Population Structure'!K96</f>
        <v>56.855196136213721</v>
      </c>
      <c r="F103" s="282">
        <f>E103*$H$3</f>
        <v>5.6855196136213726</v>
      </c>
      <c r="G103" s="281">
        <f>'A2) Rarity &amp; Density'!J97</f>
        <v>98.6903245551309</v>
      </c>
      <c r="H103" s="282">
        <f>G103*$H$4</f>
        <v>9.8690324555130911</v>
      </c>
      <c r="I103" s="281">
        <f>'A3) Regeneration Capacity'!X98</f>
        <v>1.1414494777917128</v>
      </c>
      <c r="J103" s="282">
        <f>I103*$H$5</f>
        <v>0.11414494777917128</v>
      </c>
      <c r="K103" s="281">
        <f>'A4) Dispersal Ability'!G95</f>
        <v>0</v>
      </c>
      <c r="L103" s="282">
        <f>K103*$H$6</f>
        <v>0</v>
      </c>
      <c r="M103" s="281">
        <f>'A5) Habitat Affinities'!O98</f>
        <v>42.888848829321837</v>
      </c>
      <c r="N103" s="282">
        <f>M103*$H$7</f>
        <v>4.2888848829321837</v>
      </c>
      <c r="O103" s="281">
        <f>'A6) Genetic Variation'!N96</f>
        <v>91.666666666666671</v>
      </c>
      <c r="P103" s="282">
        <f>O103*$H$8</f>
        <v>9.1666666666666679</v>
      </c>
      <c r="Q103" s="285">
        <f>'B1) Pests&amp;Pathogens'!X96</f>
        <v>0</v>
      </c>
      <c r="R103" s="286">
        <f>Q103*$H$9</f>
        <v>0</v>
      </c>
      <c r="S103" s="285">
        <f>'B2) Climate Change Pressure'!T100</f>
        <v>42.205406250746861</v>
      </c>
      <c r="T103" s="286">
        <f>S103*$H$10</f>
        <v>6.3308109376120294</v>
      </c>
      <c r="U103" s="287">
        <f>'C1) Endemism'!E94</f>
        <v>1.0171972139682259</v>
      </c>
      <c r="V103" s="288">
        <f>U103*$H$11</f>
        <v>5.0859860698411301E-2</v>
      </c>
      <c r="W103" s="287">
        <f>'C2) Conservation Status'!D95</f>
        <v>0</v>
      </c>
      <c r="X103" s="289">
        <f>W103*$H$12</f>
        <v>0</v>
      </c>
      <c r="Y103"/>
      <c r="Z103"/>
      <c r="AA103"/>
      <c r="AB103"/>
    </row>
    <row r="104" spans="1:28" ht="15.75">
      <c r="A104" s="278" t="s">
        <v>838</v>
      </c>
      <c r="B104" s="279" t="s">
        <v>837</v>
      </c>
      <c r="C104" s="280">
        <f>F104+H104+J104+L104+N104+P104+R104+T104+V104+X104</f>
        <v>26.434339384770237</v>
      </c>
      <c r="D104" s="301">
        <f>RANK(C104,C:C,0)</f>
        <v>125</v>
      </c>
      <c r="E104" s="281">
        <f>'A1) Population Structure'!K97</f>
        <v>0</v>
      </c>
      <c r="F104" s="282">
        <f>E104*$H$3</f>
        <v>0</v>
      </c>
      <c r="G104" s="281">
        <f>'A2) Rarity &amp; Density'!J98</f>
        <v>80.59069652047431</v>
      </c>
      <c r="H104" s="282">
        <f>G104*$H$4</f>
        <v>8.0590696520474321</v>
      </c>
      <c r="I104" s="281">
        <f>'A3) Regeneration Capacity'!X99</f>
        <v>14.249576488325554</v>
      </c>
      <c r="J104" s="282">
        <f>I104*$H$5</f>
        <v>1.4249576488325555</v>
      </c>
      <c r="K104" s="281">
        <f>'A4) Dispersal Ability'!G96</f>
        <v>0</v>
      </c>
      <c r="L104" s="282">
        <f>K104*$H$6</f>
        <v>0</v>
      </c>
      <c r="M104" s="281">
        <f>'A5) Habitat Affinities'!O99</f>
        <v>26.19162623299674</v>
      </c>
      <c r="N104" s="282">
        <f>M104*$H$7</f>
        <v>2.6191626232996743</v>
      </c>
      <c r="O104" s="281">
        <f>'A6) Genetic Variation'!N97</f>
        <v>100</v>
      </c>
      <c r="P104" s="282">
        <f>O104*$H$8</f>
        <v>10</v>
      </c>
      <c r="Q104" s="285">
        <f>'B1) Pests&amp;Pathogens'!X97</f>
        <v>0</v>
      </c>
      <c r="R104" s="286">
        <f>Q104*$H$9</f>
        <v>0</v>
      </c>
      <c r="S104" s="285">
        <f>'B2) Climate Change Pressure'!T101</f>
        <v>26.832008233261313</v>
      </c>
      <c r="T104" s="286">
        <f>S104*$H$10</f>
        <v>4.0248012349891971</v>
      </c>
      <c r="U104" s="287">
        <f>'C1) Endemism'!E95</f>
        <v>6.1269645120275991</v>
      </c>
      <c r="V104" s="288">
        <f>U104*$H$11</f>
        <v>0.30634822560137998</v>
      </c>
      <c r="W104" s="287">
        <f>'C2) Conservation Status'!D96</f>
        <v>0</v>
      </c>
      <c r="X104" s="289">
        <f>W104*$H$12</f>
        <v>0</v>
      </c>
      <c r="Y104"/>
      <c r="Z104"/>
      <c r="AA104"/>
      <c r="AB104"/>
    </row>
    <row r="105" spans="1:28" ht="15.75">
      <c r="A105" s="278" t="s">
        <v>880</v>
      </c>
      <c r="B105" s="279" t="s">
        <v>879</v>
      </c>
      <c r="C105" s="280">
        <f>F105+H105+J105+L105+N105+P105+R105+T105+V105+X105</f>
        <v>37.251779950260911</v>
      </c>
      <c r="D105" s="301">
        <f>RANK(C105,C:C,0)</f>
        <v>77</v>
      </c>
      <c r="E105" s="281">
        <f>'A1) Population Structure'!K98</f>
        <v>68.119739908008256</v>
      </c>
      <c r="F105" s="282">
        <f>E105*$H$3</f>
        <v>6.8119739908008263</v>
      </c>
      <c r="G105" s="281">
        <f>'A2) Rarity &amp; Density'!J99</f>
        <v>99.94280509754887</v>
      </c>
      <c r="H105" s="282">
        <f>G105*$H$4</f>
        <v>9.994280509754887</v>
      </c>
      <c r="I105" s="281">
        <f>'A3) Regeneration Capacity'!X100</f>
        <v>1.8578039914585922</v>
      </c>
      <c r="J105" s="282">
        <f>I105*$H$5</f>
        <v>0.18578039914585923</v>
      </c>
      <c r="K105" s="281">
        <f>'A4) Dispersal Ability'!G97</f>
        <v>0</v>
      </c>
      <c r="L105" s="282">
        <f>K105*$H$6</f>
        <v>0</v>
      </c>
      <c r="M105" s="281">
        <f>'A5) Habitat Affinities'!O100</f>
        <v>32.397339920631175</v>
      </c>
      <c r="N105" s="282">
        <f>M105*$H$7</f>
        <v>3.2397339920631176</v>
      </c>
      <c r="O105" s="281">
        <f>'A6) Genetic Variation'!N98</f>
        <v>100</v>
      </c>
      <c r="P105" s="282">
        <f>O105*$H$8</f>
        <v>10</v>
      </c>
      <c r="Q105" s="285">
        <f>'B1) Pests&amp;Pathogens'!X98</f>
        <v>0</v>
      </c>
      <c r="R105" s="286">
        <f>Q105*$H$9</f>
        <v>0</v>
      </c>
      <c r="S105" s="285">
        <f>'B2) Climate Change Pressure'!T102</f>
        <v>46.556124104843313</v>
      </c>
      <c r="T105" s="286">
        <f>S105*$H$10</f>
        <v>6.9834186157264968</v>
      </c>
      <c r="U105" s="287">
        <f>'C1) Endemism'!E96</f>
        <v>0.73184885539443656</v>
      </c>
      <c r="V105" s="288">
        <f>U105*$H$11</f>
        <v>3.6592442769721831E-2</v>
      </c>
      <c r="W105" s="287">
        <f>'C2) Conservation Status'!D97</f>
        <v>0</v>
      </c>
      <c r="X105" s="289">
        <f>W105*$H$12</f>
        <v>0</v>
      </c>
      <c r="Y105"/>
      <c r="Z105"/>
      <c r="AA105"/>
      <c r="AB105"/>
    </row>
    <row r="106" spans="1:28" ht="15.75">
      <c r="A106" s="278" t="s">
        <v>1052</v>
      </c>
      <c r="B106" s="279" t="s">
        <v>1051</v>
      </c>
      <c r="C106" s="280">
        <f>F106+H106+J106+L106+N106+P106+R106+T106+V106+X106</f>
        <v>30.481258912950128</v>
      </c>
      <c r="D106" s="301">
        <f>RANK(C106,C:C,0)</f>
        <v>111</v>
      </c>
      <c r="E106" s="281">
        <f>'A1) Population Structure'!K100</f>
        <v>54.5102807712463</v>
      </c>
      <c r="F106" s="282">
        <f>E106*$H$3</f>
        <v>5.4510280771246302</v>
      </c>
      <c r="G106" s="281">
        <f>'A2) Rarity &amp; Density'!J100</f>
        <v>55.949485209356389</v>
      </c>
      <c r="H106" s="282">
        <f>G106*$H$4</f>
        <v>5.5949485209356391</v>
      </c>
      <c r="I106" s="281">
        <f>'A3) Regeneration Capacity'!X101</f>
        <v>48.507414012317525</v>
      </c>
      <c r="J106" s="282">
        <f>I106*$H$5</f>
        <v>4.8507414012317529</v>
      </c>
      <c r="K106" s="281">
        <f>'A4) Dispersal Ability'!G98</f>
        <v>0</v>
      </c>
      <c r="L106" s="282">
        <f>K106*$H$6</f>
        <v>0</v>
      </c>
      <c r="M106" s="281">
        <f>'A5) Habitat Affinities'!O101</f>
        <v>33.538487879564528</v>
      </c>
      <c r="N106" s="282">
        <f>M106*$H$7</f>
        <v>3.3538487879564531</v>
      </c>
      <c r="O106" s="281">
        <f>'A6) Genetic Variation'!N99</f>
        <v>44.333333333333336</v>
      </c>
      <c r="P106" s="282">
        <f>O106*$H$8</f>
        <v>4.4333333333333336</v>
      </c>
      <c r="Q106" s="285">
        <f>'B1) Pests&amp;Pathogens'!X99</f>
        <v>18.181818181818183</v>
      </c>
      <c r="R106" s="286">
        <f>Q106*$H$9</f>
        <v>2.7272727272727275</v>
      </c>
      <c r="S106" s="285">
        <f>'B2) Climate Change Pressure'!T103</f>
        <v>24.193548453191909</v>
      </c>
      <c r="T106" s="286">
        <f>S106*$H$10</f>
        <v>3.6290322679787863</v>
      </c>
      <c r="U106" s="287">
        <f>'C1) Endemism'!E97</f>
        <v>8.8210759423361811</v>
      </c>
      <c r="V106" s="288">
        <f>U106*$H$11</f>
        <v>0.44105379711680909</v>
      </c>
      <c r="W106" s="287">
        <f>'C2) Conservation Status'!D98</f>
        <v>0</v>
      </c>
      <c r="X106" s="289">
        <f>W106*$H$12</f>
        <v>0</v>
      </c>
      <c r="Y106"/>
      <c r="Z106"/>
      <c r="AA106"/>
      <c r="AB106"/>
    </row>
    <row r="107" spans="1:28" ht="15.75">
      <c r="A107" s="278" t="s">
        <v>824</v>
      </c>
      <c r="B107" s="290" t="s">
        <v>823</v>
      </c>
      <c r="C107" s="280">
        <f>F107+H107+J107+L107+N107+P107+R107+T107+V107+X107</f>
        <v>32.03774409582654</v>
      </c>
      <c r="D107" s="301">
        <f>RANK(C107,C:C,0)</f>
        <v>105</v>
      </c>
      <c r="E107" s="281">
        <f>'A1) Population Structure'!K99</f>
        <v>0</v>
      </c>
      <c r="F107" s="282">
        <f>E107*$H$3</f>
        <v>0</v>
      </c>
      <c r="G107" s="281">
        <f>'A2) Rarity &amp; Density'!J101</f>
        <v>100</v>
      </c>
      <c r="H107" s="282">
        <f>G107*$H$4</f>
        <v>10</v>
      </c>
      <c r="I107" s="281">
        <v>0</v>
      </c>
      <c r="J107" s="282">
        <f>I107*$H$5</f>
        <v>0</v>
      </c>
      <c r="K107" s="281">
        <f>'A4) Dispersal Ability'!G99</f>
        <v>0</v>
      </c>
      <c r="L107" s="282">
        <f>K107*$H$6</f>
        <v>0</v>
      </c>
      <c r="M107" s="281">
        <f>'A5) Habitat Affinities'!O102</f>
        <v>66.404199475065624</v>
      </c>
      <c r="N107" s="282">
        <f>M107*$H$7</f>
        <v>6.6404199475065626</v>
      </c>
      <c r="O107" s="281">
        <f>'A6) Genetic Variation'!N100</f>
        <v>0</v>
      </c>
      <c r="P107" s="282">
        <f>O107*$H$8</f>
        <v>0</v>
      </c>
      <c r="Q107" s="285">
        <f>'B1) Pests&amp;Pathogens'!X100</f>
        <v>18.181818181818183</v>
      </c>
      <c r="R107" s="286">
        <f>Q107*$H$9</f>
        <v>2.7272727272727275</v>
      </c>
      <c r="S107" s="285">
        <f>'B2) Climate Change Pressure'!T104</f>
        <v>67.654535312399631</v>
      </c>
      <c r="T107" s="286">
        <f>S107*$H$10</f>
        <v>10.148180296859945</v>
      </c>
      <c r="U107" s="287">
        <f>'C1) Endemism'!E98</f>
        <v>0.43742248374608833</v>
      </c>
      <c r="V107" s="288">
        <f>U107*$H$11</f>
        <v>2.1871124187304417E-2</v>
      </c>
      <c r="W107" s="287">
        <f>'C2) Conservation Status'!D99</f>
        <v>50</v>
      </c>
      <c r="X107" s="289">
        <f>W107*$H$12</f>
        <v>2.5</v>
      </c>
      <c r="Y107"/>
      <c r="Z107"/>
      <c r="AA107"/>
      <c r="AB107"/>
    </row>
    <row r="108" spans="1:28" ht="15.75">
      <c r="A108" s="278" t="s">
        <v>1022</v>
      </c>
      <c r="B108" s="279" t="s">
        <v>1021</v>
      </c>
      <c r="C108" s="280">
        <f>F108+H108+J108+L108+N108+P108+R108+T108+V108+X108</f>
        <v>51.432991870748069</v>
      </c>
      <c r="D108" s="301">
        <f>RANK(C108,C:C,0)</f>
        <v>13</v>
      </c>
      <c r="E108" s="281">
        <f>'A1) Population Structure'!K101</f>
        <v>61.562504277684269</v>
      </c>
      <c r="F108" s="282">
        <f>E108*$H$3</f>
        <v>6.1562504277684269</v>
      </c>
      <c r="G108" s="281">
        <f>'A2) Rarity &amp; Density'!J102</f>
        <v>99.954659123181074</v>
      </c>
      <c r="H108" s="282">
        <f>G108*$H$4</f>
        <v>9.9954659123181084</v>
      </c>
      <c r="I108" s="281">
        <f>'A3) Regeneration Capacity'!X103</f>
        <v>62.5</v>
      </c>
      <c r="J108" s="282">
        <f>I108*$H$5</f>
        <v>6.25</v>
      </c>
      <c r="K108" s="281">
        <f>'A4) Dispersal Ability'!G100</f>
        <v>90</v>
      </c>
      <c r="L108" s="282">
        <f>K108*$H$6</f>
        <v>9</v>
      </c>
      <c r="M108" s="281">
        <f>'A5) Habitat Affinities'!O103</f>
        <v>63.587757610581207</v>
      </c>
      <c r="N108" s="282">
        <f>M108*$H$7</f>
        <v>6.358775761058121</v>
      </c>
      <c r="O108" s="281">
        <f>'A6) Genetic Variation'!N101</f>
        <v>36</v>
      </c>
      <c r="P108" s="282">
        <f>O108*$H$8</f>
        <v>3.6</v>
      </c>
      <c r="Q108" s="285">
        <f>'B1) Pests&amp;Pathogens'!X101</f>
        <v>18.181818181818183</v>
      </c>
      <c r="R108" s="286">
        <f>Q108*$H$9</f>
        <v>2.7272727272727275</v>
      </c>
      <c r="S108" s="285">
        <f>'B2) Climate Change Pressure'!T105</f>
        <v>48.070711127370203</v>
      </c>
      <c r="T108" s="286">
        <f>S108*$H$10</f>
        <v>7.2106066691055304</v>
      </c>
      <c r="U108" s="287">
        <f>'C1) Endemism'!E99</f>
        <v>2.6924074645031371</v>
      </c>
      <c r="V108" s="288">
        <f>U108*$H$11</f>
        <v>0.13462037322515685</v>
      </c>
      <c r="W108" s="287">
        <f>'C2) Conservation Status'!D100</f>
        <v>0</v>
      </c>
      <c r="X108" s="289">
        <f>W108*$H$12</f>
        <v>0</v>
      </c>
      <c r="Y108"/>
      <c r="Z108"/>
      <c r="AA108"/>
      <c r="AB108"/>
    </row>
    <row r="109" spans="1:28" ht="15.75">
      <c r="A109" s="278" t="s">
        <v>858</v>
      </c>
      <c r="B109" s="290" t="s">
        <v>857</v>
      </c>
      <c r="C109" s="280">
        <f>F109+H109+J109+L109+N109+P109+R109+T109+V109+X109</f>
        <v>44.473603666335748</v>
      </c>
      <c r="D109" s="301">
        <f>RANK(C109,C:C,0)</f>
        <v>34</v>
      </c>
      <c r="E109" s="281">
        <f>'A1) Population Structure'!K102</f>
        <v>47.073451478402148</v>
      </c>
      <c r="F109" s="282">
        <f>E109*$H$3</f>
        <v>4.7073451478402148</v>
      </c>
      <c r="G109" s="281">
        <f>'A2) Rarity &amp; Density'!J103</f>
        <v>100</v>
      </c>
      <c r="H109" s="282">
        <f>G109*$H$4</f>
        <v>10</v>
      </c>
      <c r="I109" s="281">
        <v>0</v>
      </c>
      <c r="J109" s="282">
        <f>I109*$H$5</f>
        <v>0</v>
      </c>
      <c r="K109" s="281">
        <f>'A4) Dispersal Ability'!G101</f>
        <v>0</v>
      </c>
      <c r="L109" s="282">
        <f>K109*$H$6</f>
        <v>0</v>
      </c>
      <c r="M109" s="281">
        <f>'A5) Habitat Affinities'!O104</f>
        <v>52.029267033320018</v>
      </c>
      <c r="N109" s="282">
        <f>M109*$H$7</f>
        <v>5.2029267033320021</v>
      </c>
      <c r="O109" s="281">
        <f>'A6) Genetic Variation'!N102</f>
        <v>11</v>
      </c>
      <c r="P109" s="282">
        <f>O109*$H$8</f>
        <v>1.1000000000000001</v>
      </c>
      <c r="Q109" s="285">
        <f>'B1) Pests&amp;Pathogens'!X102</f>
        <v>18.181818181818183</v>
      </c>
      <c r="R109" s="286">
        <f>Q109*$H$9</f>
        <v>2.7272727272727275</v>
      </c>
      <c r="S109" s="285">
        <f>'B2) Climate Change Pressure'!T106</f>
        <v>73.141341574035579</v>
      </c>
      <c r="T109" s="286">
        <f>S109*$H$10</f>
        <v>10.971201236105337</v>
      </c>
      <c r="U109" s="287">
        <f>'C1) Endemism'!E100</f>
        <v>95.297157035709219</v>
      </c>
      <c r="V109" s="288">
        <f>U109*$H$11</f>
        <v>4.764857851785461</v>
      </c>
      <c r="W109" s="287">
        <f>'C2) Conservation Status'!D101</f>
        <v>100</v>
      </c>
      <c r="X109" s="289">
        <f>W109*$H$12</f>
        <v>5</v>
      </c>
      <c r="Y109"/>
      <c r="Z109"/>
      <c r="AA109"/>
      <c r="AB109"/>
    </row>
    <row r="110" spans="1:28" ht="15.75">
      <c r="A110" s="278" t="s">
        <v>984</v>
      </c>
      <c r="B110" s="279" t="s">
        <v>983</v>
      </c>
      <c r="C110" s="280">
        <f>F110+H110+J110+L110+N110+P110+R110+T110+V110+X110</f>
        <v>31.695086295427011</v>
      </c>
      <c r="D110" s="301">
        <f>RANK(C110,C:C,0)</f>
        <v>108</v>
      </c>
      <c r="E110" s="281">
        <f>'A1) Population Structure'!K103</f>
        <v>0.1311159888435327</v>
      </c>
      <c r="F110" s="282">
        <f>E110*$H$3</f>
        <v>1.3111598884353272E-2</v>
      </c>
      <c r="G110" s="281">
        <f>'A2) Rarity &amp; Density'!J104</f>
        <v>73.30450961038045</v>
      </c>
      <c r="H110" s="282">
        <f>G110*$H$4</f>
        <v>7.3304509610380455</v>
      </c>
      <c r="I110" s="281">
        <f>'A3) Regeneration Capacity'!X105</f>
        <v>43.924812061915986</v>
      </c>
      <c r="J110" s="282">
        <f>I110*$H$5</f>
        <v>4.392481206191599</v>
      </c>
      <c r="K110" s="281">
        <f>'A4) Dispersal Ability'!G102</f>
        <v>0</v>
      </c>
      <c r="L110" s="282">
        <f>K110*$H$6</f>
        <v>0</v>
      </c>
      <c r="M110" s="281">
        <f>'A5) Habitat Affinities'!O105</f>
        <v>39.193822992703602</v>
      </c>
      <c r="N110" s="282">
        <f>M110*$H$7</f>
        <v>3.9193822992703602</v>
      </c>
      <c r="O110" s="281">
        <f>'A6) Genetic Variation'!N103</f>
        <v>25</v>
      </c>
      <c r="P110" s="282">
        <f>O110*$H$8</f>
        <v>2.5</v>
      </c>
      <c r="Q110" s="285">
        <f>'B1) Pests&amp;Pathogens'!X103</f>
        <v>47.272727272727273</v>
      </c>
      <c r="R110" s="286">
        <f>Q110*$H$9</f>
        <v>7.0909090909090908</v>
      </c>
      <c r="S110" s="285">
        <f>'B2) Climate Change Pressure'!T107</f>
        <v>35.123247533589236</v>
      </c>
      <c r="T110" s="286">
        <f>S110*$H$10</f>
        <v>5.2684871300383849</v>
      </c>
      <c r="U110" s="287">
        <f>'C1) Endemism'!E101</f>
        <v>23.605280181903545</v>
      </c>
      <c r="V110" s="288">
        <f>U110*$H$11</f>
        <v>1.1802640090951773</v>
      </c>
      <c r="W110" s="287">
        <f>'C2) Conservation Status'!D102</f>
        <v>0</v>
      </c>
      <c r="X110" s="289">
        <f>W110*$H$12</f>
        <v>0</v>
      </c>
      <c r="Y110"/>
      <c r="Z110"/>
      <c r="AA110"/>
      <c r="AB110"/>
    </row>
    <row r="111" spans="1:28" ht="15.75">
      <c r="A111" s="278" t="s">
        <v>1010</v>
      </c>
      <c r="B111" s="279" t="s">
        <v>1009</v>
      </c>
      <c r="C111" s="280">
        <f>F111+H111+J111+L111+N111+P111+R111+T111+V111+X111</f>
        <v>32.218253259989162</v>
      </c>
      <c r="D111" s="301">
        <f>RANK(C111,C:C,0)</f>
        <v>104</v>
      </c>
      <c r="E111" s="281">
        <f>'A1) Population Structure'!K104</f>
        <v>36.664524339313026</v>
      </c>
      <c r="F111" s="282">
        <f>E111*$H$3</f>
        <v>3.6664524339313029</v>
      </c>
      <c r="G111" s="281">
        <f>'A2) Rarity &amp; Density'!J105</f>
        <v>89.159775194321725</v>
      </c>
      <c r="H111" s="282">
        <f>G111*$H$4</f>
        <v>8.9159775194321735</v>
      </c>
      <c r="I111" s="281">
        <f>'A3) Regeneration Capacity'!X106</f>
        <v>22.472669694160363</v>
      </c>
      <c r="J111" s="282">
        <f>I111*$H$5</f>
        <v>2.2472669694160365</v>
      </c>
      <c r="K111" s="281">
        <f>'A4) Dispersal Ability'!G103</f>
        <v>0</v>
      </c>
      <c r="L111" s="282">
        <f>K111*$H$6</f>
        <v>0</v>
      </c>
      <c r="M111" s="281">
        <f>'A5) Habitat Affinities'!O106</f>
        <v>38.931738689997786</v>
      </c>
      <c r="N111" s="282">
        <f>M111*$H$7</f>
        <v>3.8931738689997788</v>
      </c>
      <c r="O111" s="281">
        <f>'A6) Genetic Variation'!N104</f>
        <v>25</v>
      </c>
      <c r="P111" s="282">
        <f>O111*$H$8</f>
        <v>2.5</v>
      </c>
      <c r="Q111" s="285">
        <f>'B1) Pests&amp;Pathogens'!X104</f>
        <v>47.272727272727273</v>
      </c>
      <c r="R111" s="286">
        <f>Q111*$H$9</f>
        <v>7.0909090909090908</v>
      </c>
      <c r="S111" s="285">
        <f>'B2) Climate Change Pressure'!T108</f>
        <v>23.109555807861444</v>
      </c>
      <c r="T111" s="286">
        <f>S111*$H$10</f>
        <v>3.4664333711792166</v>
      </c>
      <c r="U111" s="287">
        <f>'C1) Endemism'!E102</f>
        <v>8.7608001224312364</v>
      </c>
      <c r="V111" s="288">
        <f>U111*$H$11</f>
        <v>0.43804000612156185</v>
      </c>
      <c r="W111" s="287">
        <f>'C2) Conservation Status'!D103</f>
        <v>0</v>
      </c>
      <c r="X111" s="289">
        <f>W111*$H$12</f>
        <v>0</v>
      </c>
      <c r="Y111"/>
      <c r="Z111"/>
      <c r="AA111"/>
      <c r="AB111"/>
    </row>
    <row r="112" spans="1:28" ht="15.75">
      <c r="A112" s="278" t="s">
        <v>986</v>
      </c>
      <c r="B112" s="279" t="s">
        <v>985</v>
      </c>
      <c r="C112" s="280">
        <f>F112+H112+J112+L112+N112+P112+R112+T112+V112+X112</f>
        <v>35.259040611579358</v>
      </c>
      <c r="D112" s="301">
        <f>RANK(C112,C:C,0)</f>
        <v>89</v>
      </c>
      <c r="E112" s="281">
        <f>'A1) Population Structure'!K105</f>
        <v>41.568931618483788</v>
      </c>
      <c r="F112" s="282">
        <f>E112*$H$3</f>
        <v>4.1568931618483793</v>
      </c>
      <c r="G112" s="281">
        <f>'A2) Rarity &amp; Density'!J106</f>
        <v>99.711444876562268</v>
      </c>
      <c r="H112" s="282">
        <f>G112*$H$4</f>
        <v>9.9711444876562272</v>
      </c>
      <c r="I112" s="281">
        <f>'A3) Regeneration Capacity'!X107</f>
        <v>1.897072268508661</v>
      </c>
      <c r="J112" s="282">
        <f>I112*$H$5</f>
        <v>0.18970722685086611</v>
      </c>
      <c r="K112" s="281">
        <f>'A4) Dispersal Ability'!G104</f>
        <v>0</v>
      </c>
      <c r="L112" s="282">
        <f>K112*$H$6</f>
        <v>0</v>
      </c>
      <c r="M112" s="281">
        <f>'A5) Habitat Affinities'!O107</f>
        <v>51.135862671412923</v>
      </c>
      <c r="N112" s="282">
        <f>M112*$H$7</f>
        <v>5.1135862671412928</v>
      </c>
      <c r="O112" s="281">
        <f>'A6) Genetic Variation'!N105</f>
        <v>0</v>
      </c>
      <c r="P112" s="282">
        <f>O112*$H$8</f>
        <v>0</v>
      </c>
      <c r="Q112" s="285">
        <f>'B1) Pests&amp;Pathogens'!X105</f>
        <v>47.272727272727273</v>
      </c>
      <c r="R112" s="286">
        <f>Q112*$H$9</f>
        <v>7.0909090909090908</v>
      </c>
      <c r="S112" s="285">
        <f>'B2) Climate Change Pressure'!T109</f>
        <v>52.251413246210952</v>
      </c>
      <c r="T112" s="286">
        <f>S112*$H$10</f>
        <v>7.8377119869316427</v>
      </c>
      <c r="U112" s="287">
        <f>'C1) Endemism'!E103</f>
        <v>17.981767804837315</v>
      </c>
      <c r="V112" s="288">
        <f>U112*$H$11</f>
        <v>0.89908839024186582</v>
      </c>
      <c r="W112" s="287">
        <f>'C2) Conservation Status'!D104</f>
        <v>0</v>
      </c>
      <c r="X112" s="289">
        <f>W112*$H$12</f>
        <v>0</v>
      </c>
      <c r="Y112"/>
      <c r="Z112"/>
      <c r="AA112"/>
      <c r="AB112"/>
    </row>
    <row r="113" spans="1:28" ht="15.75">
      <c r="A113" s="278" t="s">
        <v>994</v>
      </c>
      <c r="B113" s="279" t="s">
        <v>993</v>
      </c>
      <c r="C113" s="280">
        <f>F113+H113+J113+L113+N113+P113+R113+T113+V113+X113</f>
        <v>43.797304528863165</v>
      </c>
      <c r="D113" s="301">
        <f>RANK(C113,C:C,0)</f>
        <v>38</v>
      </c>
      <c r="E113" s="281">
        <f>'A1) Population Structure'!K106</f>
        <v>78.690732628701625</v>
      </c>
      <c r="F113" s="282">
        <f>E113*$H$3</f>
        <v>7.8690732628701632</v>
      </c>
      <c r="G113" s="281">
        <f>'A2) Rarity &amp; Density'!J107</f>
        <v>99.936256681628151</v>
      </c>
      <c r="H113" s="282">
        <f>G113*$H$4</f>
        <v>9.9936256681628155</v>
      </c>
      <c r="I113" s="281">
        <f>'A3) Regeneration Capacity'!X108</f>
        <v>60</v>
      </c>
      <c r="J113" s="282">
        <f>I113*$H$5</f>
        <v>6</v>
      </c>
      <c r="K113" s="281">
        <f>'A4) Dispersal Ability'!G105</f>
        <v>0</v>
      </c>
      <c r="L113" s="282">
        <f>K113*$H$6</f>
        <v>0</v>
      </c>
      <c r="M113" s="281">
        <f>'A5) Habitat Affinities'!O108</f>
        <v>52.926441513873066</v>
      </c>
      <c r="N113" s="282">
        <f>M113*$H$7</f>
        <v>5.2926441513873073</v>
      </c>
      <c r="O113" s="281">
        <f>'A6) Genetic Variation'!N106</f>
        <v>0</v>
      </c>
      <c r="P113" s="282">
        <f>O113*$H$8</f>
        <v>0</v>
      </c>
      <c r="Q113" s="285">
        <f>'B1) Pests&amp;Pathogens'!X106</f>
        <v>47.272727272727273</v>
      </c>
      <c r="R113" s="286">
        <f>Q113*$H$9</f>
        <v>7.0909090909090908</v>
      </c>
      <c r="S113" s="285">
        <f>'B2) Climate Change Pressure'!T110</f>
        <v>49.424812696026336</v>
      </c>
      <c r="T113" s="286">
        <f>S113*$H$10</f>
        <v>7.4137219044039497</v>
      </c>
      <c r="U113" s="287">
        <f>'C1) Endemism'!E104</f>
        <v>2.7466090225966657</v>
      </c>
      <c r="V113" s="288">
        <f>U113*$H$11</f>
        <v>0.1373304511298333</v>
      </c>
      <c r="W113" s="287">
        <f>'C2) Conservation Status'!D105</f>
        <v>0</v>
      </c>
      <c r="X113" s="289">
        <f>W113*$H$12</f>
        <v>0</v>
      </c>
      <c r="Y113"/>
      <c r="Z113"/>
      <c r="AA113"/>
      <c r="AB113"/>
    </row>
    <row r="114" spans="1:28" ht="15.75">
      <c r="A114" s="278" t="s">
        <v>922</v>
      </c>
      <c r="B114" s="279" t="s">
        <v>921</v>
      </c>
      <c r="C114" s="280">
        <f>F114+H114+J114+L114+N114+P114+R114+T114+V114+X114</f>
        <v>35.482779286880117</v>
      </c>
      <c r="D114" s="301">
        <f>RANK(C114,C:C,0)</f>
        <v>88</v>
      </c>
      <c r="E114" s="281">
        <f>'A1) Population Structure'!K107</f>
        <v>55.504846649995798</v>
      </c>
      <c r="F114" s="282">
        <f>E114*$H$3</f>
        <v>5.5504846649995798</v>
      </c>
      <c r="G114" s="281">
        <f>'A2) Rarity &amp; Density'!J108</f>
        <v>97.507933290431694</v>
      </c>
      <c r="H114" s="282">
        <f>G114*$H$4</f>
        <v>9.7507933290431694</v>
      </c>
      <c r="I114" s="281">
        <f>'A3) Regeneration Capacity'!X109</f>
        <v>12.610659345842459</v>
      </c>
      <c r="J114" s="282">
        <f>I114*$H$5</f>
        <v>1.2610659345842459</v>
      </c>
      <c r="K114" s="281">
        <f>'A4) Dispersal Ability'!G106</f>
        <v>0</v>
      </c>
      <c r="L114" s="282">
        <f>K114*$H$6</f>
        <v>0</v>
      </c>
      <c r="M114" s="281">
        <f>'A5) Habitat Affinities'!O109</f>
        <v>52.117355672026775</v>
      </c>
      <c r="N114" s="282">
        <f>M114*$H$7</f>
        <v>5.2117355672026777</v>
      </c>
      <c r="O114" s="281">
        <f>'A6) Genetic Variation'!N107</f>
        <v>33.333333333333336</v>
      </c>
      <c r="P114" s="282">
        <f>O114*$H$8</f>
        <v>3.3333333333333339</v>
      </c>
      <c r="Q114" s="285">
        <f>'B1) Pests&amp;Pathogens'!X107</f>
        <v>47.272727272727273</v>
      </c>
      <c r="R114" s="286">
        <f>Q114*$H$9</f>
        <v>7.0909090909090908</v>
      </c>
      <c r="S114" s="285">
        <f>'B2) Climate Change Pressure'!T111</f>
        <v>21.723337592649187</v>
      </c>
      <c r="T114" s="286">
        <f>S114*$H$10</f>
        <v>3.2585006388973778</v>
      </c>
      <c r="U114" s="287">
        <f>'C1) Endemism'!E105</f>
        <v>0.51913455821277865</v>
      </c>
      <c r="V114" s="288">
        <f>U114*$H$11</f>
        <v>2.5956727910638935E-2</v>
      </c>
      <c r="W114" s="287">
        <f>'C2) Conservation Status'!D106</f>
        <v>0</v>
      </c>
      <c r="X114" s="289">
        <f>W114*$H$12</f>
        <v>0</v>
      </c>
      <c r="Y114"/>
      <c r="Z114"/>
      <c r="AA114"/>
      <c r="AB114"/>
    </row>
    <row r="115" spans="1:28" ht="15.75">
      <c r="A115" s="278" t="s">
        <v>944</v>
      </c>
      <c r="B115" s="279" t="s">
        <v>943</v>
      </c>
      <c r="C115" s="280">
        <f>F115+H115+J115+L115+N115+P115+R115+T115+V115+X115</f>
        <v>42.848343719576555</v>
      </c>
      <c r="D115" s="301">
        <f>RANK(C115,C:C,0)</f>
        <v>44</v>
      </c>
      <c r="E115" s="281">
        <f>'A1) Population Structure'!K108</f>
        <v>56.587003562613702</v>
      </c>
      <c r="F115" s="282">
        <f>E115*$H$3</f>
        <v>5.6587003562613702</v>
      </c>
      <c r="G115" s="281">
        <f>'A2) Rarity &amp; Density'!J109</f>
        <v>99.935867679458909</v>
      </c>
      <c r="H115" s="282">
        <f>G115*$H$4</f>
        <v>9.9935867679458923</v>
      </c>
      <c r="I115" s="281">
        <f>'A3) Regeneration Capacity'!X110</f>
        <v>34.571869327639064</v>
      </c>
      <c r="J115" s="282">
        <f>I115*$H$5</f>
        <v>3.4571869327639067</v>
      </c>
      <c r="K115" s="281">
        <f>'A4) Dispersal Ability'!G107</f>
        <v>90</v>
      </c>
      <c r="L115" s="282">
        <f>K115*$H$6</f>
        <v>9</v>
      </c>
      <c r="M115" s="281">
        <f>'A5) Habitat Affinities'!O110</f>
        <v>69.00732902081819</v>
      </c>
      <c r="N115" s="282">
        <f>M115*$H$7</f>
        <v>6.9007329020818196</v>
      </c>
      <c r="O115" s="281">
        <f>'A6) Genetic Variation'!N108</f>
        <v>0</v>
      </c>
      <c r="P115" s="282">
        <f>O115*$H$8</f>
        <v>0</v>
      </c>
      <c r="Q115" s="285">
        <f>'B1) Pests&amp;Pathogens'!X108</f>
        <v>18.181818181818183</v>
      </c>
      <c r="R115" s="286">
        <f>Q115*$H$9</f>
        <v>2.7272727272727275</v>
      </c>
      <c r="S115" s="285">
        <f>'B2) Climate Change Pressure'!T112</f>
        <v>33.086684175436567</v>
      </c>
      <c r="T115" s="286">
        <f>S115*$H$10</f>
        <v>4.9630026263154852</v>
      </c>
      <c r="U115" s="287">
        <f>'C1) Endemism'!E106</f>
        <v>2.9572281387070696</v>
      </c>
      <c r="V115" s="288">
        <f>U115*$H$11</f>
        <v>0.14786140693535349</v>
      </c>
      <c r="W115" s="287">
        <f>'C2) Conservation Status'!D107</f>
        <v>0</v>
      </c>
      <c r="X115" s="289">
        <f>W115*$H$12</f>
        <v>0</v>
      </c>
      <c r="Y115"/>
      <c r="Z115"/>
      <c r="AA115"/>
      <c r="AB115"/>
    </row>
    <row r="116" spans="1:28" ht="15.75">
      <c r="A116" s="278" t="s">
        <v>860</v>
      </c>
      <c r="B116" s="279" t="s">
        <v>859</v>
      </c>
      <c r="C116" s="280">
        <f>F116+H116+J116+L116+N116+P116+R116+T116+V116+X116</f>
        <v>45.512566696544447</v>
      </c>
      <c r="D116" s="301">
        <f>RANK(C116,C:C,0)</f>
        <v>29</v>
      </c>
      <c r="E116" s="281">
        <f>'A1) Population Structure'!K109</f>
        <v>51.927528115003028</v>
      </c>
      <c r="F116" s="282">
        <f>E116*$H$3</f>
        <v>5.192752811500303</v>
      </c>
      <c r="G116" s="281">
        <f>'A2) Rarity &amp; Density'!J110</f>
        <v>99.891315025690318</v>
      </c>
      <c r="H116" s="282">
        <f>G116*$H$4</f>
        <v>9.9891315025690322</v>
      </c>
      <c r="I116" s="281">
        <f>'A3) Regeneration Capacity'!X111</f>
        <v>42.9052026609724</v>
      </c>
      <c r="J116" s="282">
        <f>I116*$H$5</f>
        <v>4.2905202660972401</v>
      </c>
      <c r="K116" s="281">
        <f>'A4) Dispersal Ability'!G108</f>
        <v>90</v>
      </c>
      <c r="L116" s="282">
        <f>K116*$H$6</f>
        <v>9</v>
      </c>
      <c r="M116" s="281">
        <f>'A5) Habitat Affinities'!O111</f>
        <v>32.3133743882007</v>
      </c>
      <c r="N116" s="282">
        <f>M116*$H$7</f>
        <v>3.23133743882007</v>
      </c>
      <c r="O116" s="281">
        <f>'A6) Genetic Variation'!N109</f>
        <v>44.333333333333336</v>
      </c>
      <c r="P116" s="282">
        <f>O116*$H$8</f>
        <v>4.4333333333333336</v>
      </c>
      <c r="Q116" s="285">
        <f>'B1) Pests&amp;Pathogens'!X109</f>
        <v>18.181818181818183</v>
      </c>
      <c r="R116" s="286">
        <f>Q116*$H$9</f>
        <v>2.7272727272727275</v>
      </c>
      <c r="S116" s="285">
        <f>'B2) Climate Change Pressure'!T113</f>
        <v>44.104650056906102</v>
      </c>
      <c r="T116" s="286">
        <f>S116*$H$10</f>
        <v>6.6156975085359155</v>
      </c>
      <c r="U116" s="287">
        <f>'C1) Endemism'!E107</f>
        <v>0.65042216831641364</v>
      </c>
      <c r="V116" s="288">
        <f>U116*$H$11</f>
        <v>3.2521108415820683E-2</v>
      </c>
      <c r="W116" s="287">
        <f>'C2) Conservation Status'!D108</f>
        <v>0</v>
      </c>
      <c r="X116" s="289">
        <f>W116*$H$12</f>
        <v>0</v>
      </c>
      <c r="Y116"/>
      <c r="Z116"/>
      <c r="AA116"/>
      <c r="AB116"/>
    </row>
    <row r="117" spans="1:28" ht="15.75">
      <c r="A117" s="278" t="s">
        <v>852</v>
      </c>
      <c r="B117" s="279" t="s">
        <v>851</v>
      </c>
      <c r="C117" s="280">
        <f>F117+H117+J117+L117+N117+P117+R117+T117+V117+X117</f>
        <v>34.847622687481383</v>
      </c>
      <c r="D117" s="301">
        <f>RANK(C117,C:C,0)</f>
        <v>92</v>
      </c>
      <c r="E117" s="281">
        <f>'A1) Population Structure'!K110</f>
        <v>10.184497332807183</v>
      </c>
      <c r="F117" s="282">
        <f>E117*$H$3</f>
        <v>1.0184497332807183</v>
      </c>
      <c r="G117" s="281">
        <f>'A2) Rarity &amp; Density'!J111</f>
        <v>98.680322570613129</v>
      </c>
      <c r="H117" s="282">
        <f>G117*$H$4</f>
        <v>9.8680322570613139</v>
      </c>
      <c r="I117" s="281">
        <f>'A3) Regeneration Capacity'!X112</f>
        <v>31.87789017738309</v>
      </c>
      <c r="J117" s="282">
        <f>I117*$H$5</f>
        <v>3.187789017738309</v>
      </c>
      <c r="K117" s="281">
        <f>'A4) Dispersal Ability'!G109</f>
        <v>0</v>
      </c>
      <c r="L117" s="282">
        <f>K117*$H$6</f>
        <v>0</v>
      </c>
      <c r="M117" s="281">
        <f>'A5) Habitat Affinities'!O112</f>
        <v>48.181556140831752</v>
      </c>
      <c r="N117" s="282">
        <f>M117*$H$7</f>
        <v>4.8181556140831754</v>
      </c>
      <c r="O117" s="281">
        <f>'A6) Genetic Variation'!N110</f>
        <v>25</v>
      </c>
      <c r="P117" s="282">
        <f>O117*$H$8</f>
        <v>2.5</v>
      </c>
      <c r="Q117" s="285">
        <f>'B1) Pests&amp;Pathogens'!X110</f>
        <v>47.272727272727273</v>
      </c>
      <c r="R117" s="286">
        <f>Q117*$H$9</f>
        <v>7.0909090909090908</v>
      </c>
      <c r="S117" s="285">
        <f>'B2) Climate Change Pressure'!T114</f>
        <v>39.238884188745885</v>
      </c>
      <c r="T117" s="286">
        <f>S117*$H$10</f>
        <v>5.8858326283118823</v>
      </c>
      <c r="U117" s="287">
        <f>'C1) Endemism'!E108</f>
        <v>9.5690869219379824</v>
      </c>
      <c r="V117" s="288">
        <f>U117*$H$11</f>
        <v>0.47845434609689913</v>
      </c>
      <c r="W117" s="287">
        <f>'C2) Conservation Status'!D109</f>
        <v>0</v>
      </c>
      <c r="X117" s="289">
        <f>W117*$H$12</f>
        <v>0</v>
      </c>
      <c r="Y117"/>
      <c r="Z117"/>
      <c r="AA117"/>
      <c r="AB117"/>
    </row>
    <row r="118" spans="1:28" ht="15.75">
      <c r="A118" s="278" t="s">
        <v>1020</v>
      </c>
      <c r="B118" s="279" t="s">
        <v>1019</v>
      </c>
      <c r="C118" s="280">
        <f>F118+H118+J118+L118+N118+P118+R118+T118+V118+X118</f>
        <v>43.579170760212364</v>
      </c>
      <c r="D118" s="301">
        <f>RANK(C118,C:C,0)</f>
        <v>41</v>
      </c>
      <c r="E118" s="281">
        <f>'A1) Population Structure'!K111</f>
        <v>57.097564570153196</v>
      </c>
      <c r="F118" s="282">
        <f>E118*$H$3</f>
        <v>5.7097564570153203</v>
      </c>
      <c r="G118" s="281">
        <f>'A2) Rarity &amp; Density'!J112</f>
        <v>99.755237820946817</v>
      </c>
      <c r="H118" s="282">
        <f>G118*$H$4</f>
        <v>9.9755237820946832</v>
      </c>
      <c r="I118" s="281">
        <f>'A3) Regeneration Capacity'!X113</f>
        <v>47.444797530831572</v>
      </c>
      <c r="J118" s="282">
        <f>I118*$H$5</f>
        <v>4.7444797530831577</v>
      </c>
      <c r="K118" s="281">
        <f>'A4) Dispersal Ability'!G110</f>
        <v>90</v>
      </c>
      <c r="L118" s="282">
        <f>K118*$H$6</f>
        <v>9</v>
      </c>
      <c r="M118" s="281">
        <f>'A5) Habitat Affinities'!O113</f>
        <v>50.069527278593853</v>
      </c>
      <c r="N118" s="282">
        <f>M118*$H$7</f>
        <v>5.0069527278593853</v>
      </c>
      <c r="O118" s="281">
        <f>'A6) Genetic Variation'!N111</f>
        <v>11</v>
      </c>
      <c r="P118" s="282">
        <f>O118*$H$8</f>
        <v>1.1000000000000001</v>
      </c>
      <c r="Q118" s="285">
        <f>'B1) Pests&amp;Pathogens'!X111</f>
        <v>18.181818181818183</v>
      </c>
      <c r="R118" s="286">
        <f>Q118*$H$9</f>
        <v>2.7272727272727275</v>
      </c>
      <c r="S118" s="285">
        <f>'B2) Climate Change Pressure'!T115</f>
        <v>33.821962676527441</v>
      </c>
      <c r="T118" s="286">
        <f>S118*$H$10</f>
        <v>5.0732944014791164</v>
      </c>
      <c r="U118" s="287">
        <f>'C1) Endemism'!E109</f>
        <v>4.8378182281594642</v>
      </c>
      <c r="V118" s="288">
        <f>U118*$H$11</f>
        <v>0.24189091140797322</v>
      </c>
      <c r="W118" s="287">
        <f>'C2) Conservation Status'!D110</f>
        <v>0</v>
      </c>
      <c r="X118" s="289">
        <f>W118*$H$12</f>
        <v>0</v>
      </c>
      <c r="Y118"/>
      <c r="Z118"/>
      <c r="AA118"/>
      <c r="AB118"/>
    </row>
    <row r="119" spans="1:28" ht="15.75">
      <c r="A119" s="278" t="s">
        <v>878</v>
      </c>
      <c r="B119" s="279" t="s">
        <v>877</v>
      </c>
      <c r="C119" s="280">
        <f>F119+H119+J119+L119+N119+P119+R119+T119+V119+X119</f>
        <v>43.485787844716135</v>
      </c>
      <c r="D119" s="301">
        <f>RANK(C119,C:C,0)</f>
        <v>42</v>
      </c>
      <c r="E119" s="281">
        <f>'A1) Population Structure'!K112</f>
        <v>7.0594778996024061</v>
      </c>
      <c r="F119" s="282">
        <f>E119*$H$3</f>
        <v>0.70594778996024066</v>
      </c>
      <c r="G119" s="281">
        <f>'A2) Rarity &amp; Density'!J113</f>
        <v>97.004256349184772</v>
      </c>
      <c r="H119" s="282">
        <f>G119*$H$4</f>
        <v>9.7004256349184779</v>
      </c>
      <c r="I119" s="281">
        <f>'A3) Regeneration Capacity'!X114</f>
        <v>52.206378676917808</v>
      </c>
      <c r="J119" s="282">
        <f>I119*$H$5</f>
        <v>5.2206378676917815</v>
      </c>
      <c r="K119" s="281">
        <f>'A4) Dispersal Ability'!G111</f>
        <v>90</v>
      </c>
      <c r="L119" s="282">
        <f>K119*$H$6</f>
        <v>9</v>
      </c>
      <c r="M119" s="281">
        <f>'A5) Habitat Affinities'!O114</f>
        <v>56.047919359791301</v>
      </c>
      <c r="N119" s="282">
        <f>M119*$H$7</f>
        <v>5.6047919359791303</v>
      </c>
      <c r="O119" s="281">
        <f>'A6) Genetic Variation'!N112</f>
        <v>36</v>
      </c>
      <c r="P119" s="282">
        <f>O119*$H$8</f>
        <v>3.6</v>
      </c>
      <c r="Q119" s="285">
        <f>'B1) Pests&amp;Pathogens'!X112</f>
        <v>18.181818181818183</v>
      </c>
      <c r="R119" s="286">
        <f>Q119*$H$9</f>
        <v>2.7272727272727275</v>
      </c>
      <c r="S119" s="285">
        <f>'B2) Climate Change Pressure'!T116</f>
        <v>42.542639423457416</v>
      </c>
      <c r="T119" s="286">
        <f>S119*$H$10</f>
        <v>6.3813959135186122</v>
      </c>
      <c r="U119" s="287">
        <f>'C1) Endemism'!E110</f>
        <v>10.906319507503424</v>
      </c>
      <c r="V119" s="288">
        <f>U119*$H$11</f>
        <v>0.54531597537517118</v>
      </c>
      <c r="W119" s="287">
        <f>'C2) Conservation Status'!D111</f>
        <v>0</v>
      </c>
      <c r="X119" s="289">
        <f>W119*$H$12</f>
        <v>0</v>
      </c>
      <c r="Y119"/>
      <c r="Z119"/>
      <c r="AA119"/>
      <c r="AB119"/>
    </row>
    <row r="120" spans="1:28" ht="15.75">
      <c r="A120" s="278" t="s">
        <v>1044</v>
      </c>
      <c r="B120" s="279" t="s">
        <v>1043</v>
      </c>
      <c r="C120" s="280">
        <f>F120+H120+J120+L120+N120+P120+R120+T120+V120+X120</f>
        <v>29.504729571569744</v>
      </c>
      <c r="D120" s="301">
        <f>RANK(C120,C:C,0)</f>
        <v>117</v>
      </c>
      <c r="E120" s="281">
        <f>'A1) Population Structure'!K113</f>
        <v>38.862360948997711</v>
      </c>
      <c r="F120" s="282">
        <f>E120*$H$3</f>
        <v>3.8862360948997714</v>
      </c>
      <c r="G120" s="281">
        <f>'A2) Rarity &amp; Density'!J114</f>
        <v>94.434284768040712</v>
      </c>
      <c r="H120" s="282">
        <f>G120*$H$4</f>
        <v>9.4434284768040708</v>
      </c>
      <c r="I120" s="281">
        <f>'A3) Regeneration Capacity'!X115</f>
        <v>17.142875402477586</v>
      </c>
      <c r="J120" s="282">
        <f>I120*$H$5</f>
        <v>1.7142875402477586</v>
      </c>
      <c r="K120" s="281">
        <f>'A4) Dispersal Ability'!G112</f>
        <v>0</v>
      </c>
      <c r="L120" s="282">
        <f>K120*$H$6</f>
        <v>0</v>
      </c>
      <c r="M120" s="281">
        <f>'A5) Habitat Affinities'!O115</f>
        <v>24.523935957592823</v>
      </c>
      <c r="N120" s="282">
        <f>M120*$H$7</f>
        <v>2.4523935957592826</v>
      </c>
      <c r="O120" s="281">
        <f>'A6) Genetic Variation'!N113</f>
        <v>16.666666666666668</v>
      </c>
      <c r="P120" s="282">
        <f>O120*$H$8</f>
        <v>1.666666666666667</v>
      </c>
      <c r="Q120" s="285">
        <f>'B1) Pests&amp;Pathogens'!X113</f>
        <v>47.272727272727273</v>
      </c>
      <c r="R120" s="286">
        <f>Q120*$H$9</f>
        <v>7.0909090909090908</v>
      </c>
      <c r="S120" s="285">
        <f>'B2) Climate Change Pressure'!T117</f>
        <v>20.106988140347788</v>
      </c>
      <c r="T120" s="286">
        <f>S120*$H$10</f>
        <v>3.0160482210521682</v>
      </c>
      <c r="U120" s="287">
        <f>'C1) Endemism'!E111</f>
        <v>4.6951977046186544</v>
      </c>
      <c r="V120" s="288">
        <f>U120*$H$11</f>
        <v>0.23475988523093272</v>
      </c>
      <c r="W120" s="287">
        <f>'C2) Conservation Status'!D112</f>
        <v>0</v>
      </c>
      <c r="X120" s="289">
        <f>W120*$H$12</f>
        <v>0</v>
      </c>
      <c r="Y120"/>
      <c r="Z120"/>
      <c r="AA120"/>
      <c r="AB120"/>
    </row>
    <row r="121" spans="1:28" ht="15.75">
      <c r="A121" s="278" t="s">
        <v>874</v>
      </c>
      <c r="B121" s="279" t="s">
        <v>873</v>
      </c>
      <c r="C121" s="280">
        <f>F121+H121+J121+L121+N121+P121+R121+T121+V121+X121</f>
        <v>33.805087694267385</v>
      </c>
      <c r="D121" s="301">
        <f>RANK(C121,C:C,0)</f>
        <v>98</v>
      </c>
      <c r="E121" s="281">
        <f>'A1) Population Structure'!K114</f>
        <v>42.285686406630674</v>
      </c>
      <c r="F121" s="282">
        <f>E121*$H$3</f>
        <v>4.2285686406630676</v>
      </c>
      <c r="G121" s="281">
        <f>'A2) Rarity &amp; Density'!J115</f>
        <v>99.128478378757578</v>
      </c>
      <c r="H121" s="282">
        <f>G121*$H$4</f>
        <v>9.9128478378757592</v>
      </c>
      <c r="I121" s="281">
        <f>'A3) Regeneration Capacity'!X116</f>
        <v>22.114215655885307</v>
      </c>
      <c r="J121" s="282">
        <f>I121*$H$5</f>
        <v>2.2114215655885308</v>
      </c>
      <c r="K121" s="281">
        <f>'A4) Dispersal Ability'!G113</f>
        <v>0</v>
      </c>
      <c r="L121" s="282">
        <f>K121*$H$6</f>
        <v>0</v>
      </c>
      <c r="M121" s="281">
        <f>'A5) Habitat Affinities'!O116</f>
        <v>52.987090880938652</v>
      </c>
      <c r="N121" s="282">
        <f>M121*$H$7</f>
        <v>5.2987090880938652</v>
      </c>
      <c r="O121" s="281">
        <f>'A6) Genetic Variation'!N114</f>
        <v>0</v>
      </c>
      <c r="P121" s="282">
        <f>O121*$H$8</f>
        <v>0</v>
      </c>
      <c r="Q121" s="285">
        <f>'B1) Pests&amp;Pathogens'!X114</f>
        <v>47.272727272727273</v>
      </c>
      <c r="R121" s="286">
        <f>Q121*$H$9</f>
        <v>7.0909090909090908</v>
      </c>
      <c r="S121" s="285">
        <f>'B2) Climate Change Pressure'!T118</f>
        <v>31.433629616615107</v>
      </c>
      <c r="T121" s="286">
        <f>S121*$H$10</f>
        <v>4.7150444424922657</v>
      </c>
      <c r="U121" s="287">
        <f>'C1) Endemism'!E112</f>
        <v>6.9517405728961741</v>
      </c>
      <c r="V121" s="288">
        <f>U121*$H$11</f>
        <v>0.34758702864480873</v>
      </c>
      <c r="W121" s="287">
        <f>'C2) Conservation Status'!D113</f>
        <v>0</v>
      </c>
      <c r="X121" s="289">
        <f>W121*$H$12</f>
        <v>0</v>
      </c>
      <c r="Y121"/>
      <c r="Z121"/>
      <c r="AA121"/>
      <c r="AB121"/>
    </row>
    <row r="122" spans="1:28" ht="15.75">
      <c r="A122" s="278" t="s">
        <v>956</v>
      </c>
      <c r="B122" s="279" t="s">
        <v>955</v>
      </c>
      <c r="C122" s="280">
        <f>F122+H122+J122+L122+N122+P122+R122+T122+V122+X122</f>
        <v>40.542744086319743</v>
      </c>
      <c r="D122" s="301">
        <f>RANK(C122,C:C,0)</f>
        <v>58</v>
      </c>
      <c r="E122" s="281">
        <f>'A1) Population Structure'!K115</f>
        <v>47.653915931043116</v>
      </c>
      <c r="F122" s="282">
        <f>E122*$H$3</f>
        <v>4.7653915931043116</v>
      </c>
      <c r="G122" s="281">
        <f>'A2) Rarity &amp; Density'!J116</f>
        <v>99.816912915629914</v>
      </c>
      <c r="H122" s="282">
        <f>G122*$H$4</f>
        <v>9.9816912915629921</v>
      </c>
      <c r="I122" s="281">
        <f>'A3) Regeneration Capacity'!X117</f>
        <v>33.333333333333336</v>
      </c>
      <c r="J122" s="282">
        <f>I122*$H$5</f>
        <v>3.3333333333333339</v>
      </c>
      <c r="K122" s="281">
        <f>'A4) Dispersal Ability'!G114</f>
        <v>0</v>
      </c>
      <c r="L122" s="282">
        <f>K122*$H$6</f>
        <v>0</v>
      </c>
      <c r="M122" s="281">
        <f>'A5) Habitat Affinities'!O117</f>
        <v>58.106441839052991</v>
      </c>
      <c r="N122" s="282">
        <f>M122*$H$7</f>
        <v>5.8106441839052998</v>
      </c>
      <c r="O122" s="281">
        <f>'A6) Genetic Variation'!N115</f>
        <v>16.666666666666668</v>
      </c>
      <c r="P122" s="282">
        <f>O122*$H$8</f>
        <v>1.666666666666667</v>
      </c>
      <c r="Q122" s="285">
        <f>'B1) Pests&amp;Pathogens'!X115</f>
        <v>47.272727272727273</v>
      </c>
      <c r="R122" s="286">
        <f>Q122*$H$9</f>
        <v>7.0909090909090908</v>
      </c>
      <c r="S122" s="285">
        <f>'B2) Climate Change Pressure'!T119</f>
        <v>51.000990011587675</v>
      </c>
      <c r="T122" s="286">
        <f>S122*$H$10</f>
        <v>7.6501485017381512</v>
      </c>
      <c r="U122" s="287">
        <f>'C1) Endemism'!E113</f>
        <v>4.8791885019978478</v>
      </c>
      <c r="V122" s="288">
        <f>U122*$H$11</f>
        <v>0.24395942509989241</v>
      </c>
      <c r="W122" s="287">
        <f>'C2) Conservation Status'!D114</f>
        <v>0</v>
      </c>
      <c r="X122" s="289">
        <f>W122*$H$12</f>
        <v>0</v>
      </c>
      <c r="Y122"/>
      <c r="Z122"/>
      <c r="AA122"/>
      <c r="AB122"/>
    </row>
    <row r="123" spans="1:28" ht="15.75">
      <c r="A123" s="278" t="s">
        <v>1056</v>
      </c>
      <c r="B123" s="279" t="s">
        <v>1055</v>
      </c>
      <c r="C123" s="280">
        <f>F123+H123+J123+L123+N123+P123+R123+T123+V123+X123</f>
        <v>33.563245720564815</v>
      </c>
      <c r="D123" s="301">
        <f>RANK(C123,C:C,0)</f>
        <v>99</v>
      </c>
      <c r="E123" s="281">
        <f>'A1) Population Structure'!K116</f>
        <v>44.207162996912345</v>
      </c>
      <c r="F123" s="282">
        <f>E123*$H$3</f>
        <v>4.420716299691235</v>
      </c>
      <c r="G123" s="281">
        <f>'A2) Rarity &amp; Density'!J117</f>
        <v>99.251361617389477</v>
      </c>
      <c r="H123" s="282">
        <f>G123*$H$4</f>
        <v>9.9251361617389477</v>
      </c>
      <c r="I123" s="281">
        <f>'A3) Regeneration Capacity'!X118</f>
        <v>25.957409709174261</v>
      </c>
      <c r="J123" s="282">
        <f>I123*$H$5</f>
        <v>2.5957409709174262</v>
      </c>
      <c r="K123" s="281">
        <f>'A4) Dispersal Ability'!G115</f>
        <v>0</v>
      </c>
      <c r="L123" s="282">
        <f>K123*$H$6</f>
        <v>0</v>
      </c>
      <c r="M123" s="281">
        <f>'A5) Habitat Affinities'!O118</f>
        <v>46.374477327254411</v>
      </c>
      <c r="N123" s="282">
        <f>M123*$H$7</f>
        <v>4.6374477327254411</v>
      </c>
      <c r="O123" s="281">
        <f>'A6) Genetic Variation'!N116</f>
        <v>0</v>
      </c>
      <c r="P123" s="282">
        <f>O123*$H$8</f>
        <v>0</v>
      </c>
      <c r="Q123" s="285">
        <f>'B1) Pests&amp;Pathogens'!X116</f>
        <v>47.272727272727273</v>
      </c>
      <c r="R123" s="286">
        <f>Q123*$H$9</f>
        <v>7.0909090909090908</v>
      </c>
      <c r="S123" s="285">
        <f>'B2) Climate Change Pressure'!T120</f>
        <v>30.371638541303525</v>
      </c>
      <c r="T123" s="286">
        <f>S123*$H$10</f>
        <v>4.5557457811955286</v>
      </c>
      <c r="U123" s="287">
        <f>'C1) Endemism'!E114</f>
        <v>6.7509936677428914</v>
      </c>
      <c r="V123" s="288">
        <f>U123*$H$11</f>
        <v>0.33754968338714458</v>
      </c>
      <c r="W123" s="287">
        <f>'C2) Conservation Status'!D115</f>
        <v>0</v>
      </c>
      <c r="X123" s="289">
        <f>W123*$H$12</f>
        <v>0</v>
      </c>
      <c r="Y123"/>
      <c r="Z123"/>
      <c r="AA123"/>
      <c r="AB123"/>
    </row>
    <row r="124" spans="1:28" ht="15.75">
      <c r="A124" s="278" t="s">
        <v>876</v>
      </c>
      <c r="B124" s="279" t="s">
        <v>875</v>
      </c>
      <c r="C124" s="280">
        <f>F124+H124+J124+L124+N124+P124+R124+T124+V124+X124</f>
        <v>33.304046730145629</v>
      </c>
      <c r="D124" s="301">
        <f>RANK(C124,C:C,0)</f>
        <v>102</v>
      </c>
      <c r="E124" s="281">
        <f>'A1) Population Structure'!K117</f>
        <v>2.3875008204989001E-2</v>
      </c>
      <c r="F124" s="282">
        <f>E124*$H$3</f>
        <v>2.3875008204989005E-3</v>
      </c>
      <c r="G124" s="281">
        <f>'A2) Rarity &amp; Density'!J118</f>
        <v>51.051704517100376</v>
      </c>
      <c r="H124" s="282">
        <f>G124*$H$4</f>
        <v>5.1051704517100376</v>
      </c>
      <c r="I124" s="281">
        <f>'A3) Regeneration Capacity'!X119</f>
        <v>37.067040008782733</v>
      </c>
      <c r="J124" s="282">
        <f>I124*$H$5</f>
        <v>3.7067040008782737</v>
      </c>
      <c r="K124" s="281">
        <f>'A4) Dispersal Ability'!G116</f>
        <v>90</v>
      </c>
      <c r="L124" s="282">
        <f>K124*$H$6</f>
        <v>9</v>
      </c>
      <c r="M124" s="281">
        <f>'A5) Habitat Affinities'!O119</f>
        <v>52.837034175261877</v>
      </c>
      <c r="N124" s="282">
        <f>M124*$H$7</f>
        <v>5.2837034175261879</v>
      </c>
      <c r="O124" s="281">
        <f>'A6) Genetic Variation'!N117</f>
        <v>11</v>
      </c>
      <c r="P124" s="282">
        <f>O124*$H$8</f>
        <v>1.1000000000000001</v>
      </c>
      <c r="Q124" s="285">
        <f>'B1) Pests&amp;Pathogens'!X117</f>
        <v>18.181818181818183</v>
      </c>
      <c r="R124" s="286">
        <f>Q124*$H$9</f>
        <v>2.7272727272727275</v>
      </c>
      <c r="S124" s="285">
        <f>'B2) Climate Change Pressure'!T121</f>
        <v>33.282428571036846</v>
      </c>
      <c r="T124" s="286">
        <f>S124*$H$10</f>
        <v>4.992364285655527</v>
      </c>
      <c r="U124" s="287">
        <f>'C1) Endemism'!E115</f>
        <v>27.728886925647494</v>
      </c>
      <c r="V124" s="288">
        <f>U124*$H$11</f>
        <v>1.3864443462823748</v>
      </c>
      <c r="W124" s="287">
        <f>'C2) Conservation Status'!D116</f>
        <v>0</v>
      </c>
      <c r="X124" s="289">
        <f>W124*$H$12</f>
        <v>0</v>
      </c>
      <c r="Y124"/>
      <c r="Z124"/>
      <c r="AA124"/>
      <c r="AB124"/>
    </row>
    <row r="125" spans="1:28" ht="15.75">
      <c r="A125" s="278" t="s">
        <v>936</v>
      </c>
      <c r="B125" s="279" t="s">
        <v>935</v>
      </c>
      <c r="C125" s="280">
        <f>F125+H125+J125+L125+N125+P125+R125+T125+V125+X125</f>
        <v>27.293206699623024</v>
      </c>
      <c r="D125" s="301">
        <f>RANK(C125,C:C,0)</f>
        <v>123</v>
      </c>
      <c r="E125" s="281">
        <f>'A1) Population Structure'!K118</f>
        <v>0</v>
      </c>
      <c r="F125" s="282">
        <f>E125*$H$3</f>
        <v>0</v>
      </c>
      <c r="G125" s="281">
        <f>'A2) Rarity &amp; Density'!J119</f>
        <v>71.40561493170037</v>
      </c>
      <c r="H125" s="282">
        <f>G125*$H$4</f>
        <v>7.1405614931700372</v>
      </c>
      <c r="I125" s="281">
        <f>'A3) Regeneration Capacity'!X120</f>
        <v>39.408525315808824</v>
      </c>
      <c r="J125" s="282">
        <f>I125*$H$5</f>
        <v>3.9408525315808824</v>
      </c>
      <c r="K125" s="281">
        <f>'A4) Dispersal Ability'!G117</f>
        <v>0</v>
      </c>
      <c r="L125" s="282">
        <f>K125*$H$6</f>
        <v>0</v>
      </c>
      <c r="M125" s="281">
        <f>'A5) Habitat Affinities'!O120</f>
        <v>37.064336430379171</v>
      </c>
      <c r="N125" s="282">
        <f>M125*$H$7</f>
        <v>3.7064336430379172</v>
      </c>
      <c r="O125" s="281">
        <f>'A6) Genetic Variation'!N118</f>
        <v>8.3333333333333339</v>
      </c>
      <c r="P125" s="282">
        <f>O125*$H$8</f>
        <v>0.83333333333333348</v>
      </c>
      <c r="Q125" s="285">
        <f>'B1) Pests&amp;Pathogens'!X118</f>
        <v>47.272727272727273</v>
      </c>
      <c r="R125" s="286">
        <f>Q125*$H$9</f>
        <v>7.0909090909090908</v>
      </c>
      <c r="S125" s="285">
        <f>'B2) Climate Change Pressure'!T122</f>
        <v>27.991996540745127</v>
      </c>
      <c r="T125" s="286">
        <f>S125*$H$10</f>
        <v>4.1987994811117693</v>
      </c>
      <c r="U125" s="287">
        <f>'C1) Endemism'!E116</f>
        <v>7.6463425295998784</v>
      </c>
      <c r="V125" s="288">
        <f>U125*$H$11</f>
        <v>0.38231712647999394</v>
      </c>
      <c r="W125" s="287">
        <f>'C2) Conservation Status'!D117</f>
        <v>0</v>
      </c>
      <c r="X125" s="289">
        <f>W125*$H$12</f>
        <v>0</v>
      </c>
      <c r="Y125"/>
      <c r="Z125"/>
      <c r="AA125"/>
      <c r="AB125"/>
    </row>
    <row r="126" spans="1:28" ht="15.75">
      <c r="A126" s="278" t="s">
        <v>998</v>
      </c>
      <c r="B126" s="279" t="s">
        <v>997</v>
      </c>
      <c r="C126" s="280">
        <f>F126+H126+J126+L126+N126+P126+R126+T126+V126+X126</f>
        <v>53.839716668182454</v>
      </c>
      <c r="D126" s="301">
        <f>RANK(C126,C:C,0)</f>
        <v>6</v>
      </c>
      <c r="E126" s="281">
        <f>'A1) Population Structure'!K119</f>
        <v>47.843871002128793</v>
      </c>
      <c r="F126" s="282">
        <f>E126*$H$3</f>
        <v>4.7843871002128795</v>
      </c>
      <c r="G126" s="281">
        <f>'A2) Rarity &amp; Density'!J120</f>
        <v>99.668692372145927</v>
      </c>
      <c r="H126" s="282">
        <f>G126*$H$4</f>
        <v>9.9668692372145937</v>
      </c>
      <c r="I126" s="281">
        <f>'A3) Regeneration Capacity'!X122</f>
        <v>50</v>
      </c>
      <c r="J126" s="282">
        <f>I126*$H$5</f>
        <v>5</v>
      </c>
      <c r="K126" s="281">
        <f>'A4) Dispersal Ability'!G118</f>
        <v>90</v>
      </c>
      <c r="L126" s="282">
        <f>K126*$H$6</f>
        <v>9</v>
      </c>
      <c r="M126" s="281">
        <f>'A5) Habitat Affinities'!O121</f>
        <v>63.49038604367604</v>
      </c>
      <c r="N126" s="282">
        <f>M126*$H$7</f>
        <v>6.3490386043676041</v>
      </c>
      <c r="O126" s="281">
        <f>'A6) Genetic Variation'!N120</f>
        <v>11</v>
      </c>
      <c r="P126" s="282">
        <f>O126*$H$8</f>
        <v>1.1000000000000001</v>
      </c>
      <c r="Q126" s="285">
        <f>'B1) Pests&amp;Pathogens'!X119</f>
        <v>47.272727272727273</v>
      </c>
      <c r="R126" s="286">
        <f>Q126*$H$9</f>
        <v>7.0909090909090908</v>
      </c>
      <c r="S126" s="285">
        <f>'B2) Climate Change Pressure'!T124</f>
        <v>68.816867280638348</v>
      </c>
      <c r="T126" s="286">
        <f>S126*$H$10</f>
        <v>10.322530092095752</v>
      </c>
      <c r="U126" s="287">
        <f>'C1) Endemism'!E117</f>
        <v>4.5196508676506246</v>
      </c>
      <c r="V126" s="288">
        <f>U126*$H$11</f>
        <v>0.22598254338253124</v>
      </c>
      <c r="W126" s="287">
        <f>'C2) Conservation Status'!D118</f>
        <v>0</v>
      </c>
      <c r="X126" s="289">
        <f>W126*$H$12</f>
        <v>0</v>
      </c>
      <c r="Y126"/>
      <c r="Z126"/>
      <c r="AA126"/>
      <c r="AB126"/>
    </row>
    <row r="127" spans="1:28" ht="15.75">
      <c r="A127" s="278" t="s">
        <v>888</v>
      </c>
      <c r="B127" s="290" t="s">
        <v>887</v>
      </c>
      <c r="C127" s="280">
        <f>F127+H127+J127+L127+N127+P127+R127+T127+V127+X127</f>
        <v>39.190812827991415</v>
      </c>
      <c r="D127" s="301">
        <f>RANK(C127,C:C,0)</f>
        <v>68</v>
      </c>
      <c r="E127" s="281">
        <f>'A1) Population Structure'!K120</f>
        <v>49.339711352898746</v>
      </c>
      <c r="F127" s="282">
        <f>E127*$H$3</f>
        <v>4.933971135289875</v>
      </c>
      <c r="G127" s="281">
        <f>'A2) Rarity &amp; Density'!J121</f>
        <v>99.909291237469972</v>
      </c>
      <c r="H127" s="282">
        <f>G127*$H$4</f>
        <v>9.9909291237469979</v>
      </c>
      <c r="I127" s="281">
        <f>'A3) Regeneration Capacity'!X123</f>
        <v>25</v>
      </c>
      <c r="J127" s="282">
        <f>I127*$H$5</f>
        <v>2.5</v>
      </c>
      <c r="K127" s="281">
        <f>'A4) Dispersal Ability'!G119</f>
        <v>0</v>
      </c>
      <c r="L127" s="282">
        <f>K127*$H$6</f>
        <v>0</v>
      </c>
      <c r="M127" s="281">
        <f>'A5) Habitat Affinities'!O122</f>
        <v>58.26839601185133</v>
      </c>
      <c r="N127" s="282">
        <f>M127*$H$7</f>
        <v>5.8268396011851333</v>
      </c>
      <c r="O127" s="281">
        <f>'A6) Genetic Variation'!N121</f>
        <v>36</v>
      </c>
      <c r="P127" s="282">
        <f>O127*$H$8</f>
        <v>3.6</v>
      </c>
      <c r="Q127" s="285">
        <f>'B1) Pests&amp;Pathogens'!X120</f>
        <v>18.181818181818183</v>
      </c>
      <c r="R127" s="286">
        <f>Q127*$H$9</f>
        <v>2.7272727272727275</v>
      </c>
      <c r="S127" s="285">
        <f>'B2) Climate Change Pressure'!T125</f>
        <v>55.491954682597679</v>
      </c>
      <c r="T127" s="286">
        <f>S127*$H$10</f>
        <v>8.3237932023896519</v>
      </c>
      <c r="U127" s="287">
        <f>'C1) Endemism'!E118</f>
        <v>0.76014076214054993</v>
      </c>
      <c r="V127" s="288">
        <f>U127*$H$11</f>
        <v>3.8007038107027498E-2</v>
      </c>
      <c r="W127" s="287">
        <f>'C2) Conservation Status'!D119</f>
        <v>25</v>
      </c>
      <c r="X127" s="289">
        <f>W127*$H$12</f>
        <v>1.25</v>
      </c>
      <c r="Y127"/>
      <c r="Z127"/>
      <c r="AA127"/>
      <c r="AB127"/>
    </row>
    <row r="128" spans="1:28" ht="15.75">
      <c r="A128" s="278" t="s">
        <v>890</v>
      </c>
      <c r="B128" s="279" t="s">
        <v>889</v>
      </c>
      <c r="C128" s="280">
        <f>F128+H128+J128+L128+N128+P128+R128+T128+V128+X128</f>
        <v>37.215949809920481</v>
      </c>
      <c r="D128" s="301">
        <f>RANK(C128,C:C,0)</f>
        <v>78</v>
      </c>
      <c r="E128" s="281">
        <f>'A1) Population Structure'!K121</f>
        <v>56.994194024631433</v>
      </c>
      <c r="F128" s="282">
        <f>E128*$H$3</f>
        <v>5.6994194024631435</v>
      </c>
      <c r="G128" s="281">
        <f>'A2) Rarity &amp; Density'!J122</f>
        <v>99.880237534137791</v>
      </c>
      <c r="H128" s="282">
        <f>G128*$H$4</f>
        <v>9.9880237534137795</v>
      </c>
      <c r="I128" s="281">
        <f>'A3) Regeneration Capacity'!X124</f>
        <v>39.097889964740638</v>
      </c>
      <c r="J128" s="282">
        <f>I128*$H$5</f>
        <v>3.909788996474064</v>
      </c>
      <c r="K128" s="281">
        <f>'A4) Dispersal Ability'!G120</f>
        <v>0</v>
      </c>
      <c r="L128" s="282">
        <f>K128*$H$6</f>
        <v>0</v>
      </c>
      <c r="M128" s="281">
        <f>'A5) Habitat Affinities'!O123</f>
        <v>60.919541139161346</v>
      </c>
      <c r="N128" s="282">
        <f>M128*$H$7</f>
        <v>6.0919541139161346</v>
      </c>
      <c r="O128" s="281">
        <f>'A6) Genetic Variation'!N122</f>
        <v>44.333333333333336</v>
      </c>
      <c r="P128" s="282">
        <f>O128*$H$8</f>
        <v>4.4333333333333336</v>
      </c>
      <c r="Q128" s="285">
        <f>'B1) Pests&amp;Pathogens'!X121</f>
        <v>18.181818181818183</v>
      </c>
      <c r="R128" s="286">
        <f>Q128*$H$9</f>
        <v>2.7272727272727275</v>
      </c>
      <c r="S128" s="285">
        <f>'B2) Climate Change Pressure'!T126</f>
        <v>24.543710578749248</v>
      </c>
      <c r="T128" s="286">
        <f>S128*$H$10</f>
        <v>3.6815565868123872</v>
      </c>
      <c r="U128" s="287">
        <f>'C1) Endemism'!E119</f>
        <v>1.1920179246982652</v>
      </c>
      <c r="V128" s="288">
        <f>U128*$H$11</f>
        <v>5.9600896234913263E-2</v>
      </c>
      <c r="W128" s="287">
        <f>'C2) Conservation Status'!D120</f>
        <v>12.5</v>
      </c>
      <c r="X128" s="289">
        <f>W128*$H$12</f>
        <v>0.625</v>
      </c>
      <c r="Y128"/>
      <c r="Z128"/>
      <c r="AA128"/>
      <c r="AB128"/>
    </row>
    <row r="129" spans="1:28" ht="15.75">
      <c r="A129" s="278" t="s">
        <v>960</v>
      </c>
      <c r="B129" s="279" t="s">
        <v>959</v>
      </c>
      <c r="C129" s="280">
        <f>F129+H129+J129+L129+N129+P129+R129+T129+V129+X129</f>
        <v>37.848068192767435</v>
      </c>
      <c r="D129" s="301">
        <f>RANK(C129,C:C,0)</f>
        <v>73</v>
      </c>
      <c r="E129" s="281">
        <f>'A1) Population Structure'!K122</f>
        <v>1.0964638175098642</v>
      </c>
      <c r="F129" s="282">
        <f>E129*$H$3</f>
        <v>0.10964638175098643</v>
      </c>
      <c r="G129" s="281">
        <f>'A2) Rarity &amp; Density'!J123</f>
        <v>92.019712775046031</v>
      </c>
      <c r="H129" s="282">
        <f>G129*$H$4</f>
        <v>9.2019712775046028</v>
      </c>
      <c r="I129" s="281">
        <f>'A3) Regeneration Capacity'!X121</f>
        <v>39.350225836814808</v>
      </c>
      <c r="J129" s="282">
        <f>I129*$H$5</f>
        <v>3.9350225836814809</v>
      </c>
      <c r="K129" s="281">
        <f>'A4) Dispersal Ability'!G121</f>
        <v>90</v>
      </c>
      <c r="L129" s="282">
        <f>K129*$H$6</f>
        <v>9</v>
      </c>
      <c r="M129" s="281">
        <f>'A5) Habitat Affinities'!O124</f>
        <v>30.259659267371593</v>
      </c>
      <c r="N129" s="282">
        <f>M129*$H$7</f>
        <v>3.0259659267371593</v>
      </c>
      <c r="O129" s="281">
        <f>'A6) Genetic Variation'!N119</f>
        <v>25</v>
      </c>
      <c r="P129" s="282">
        <f>O129*$H$8</f>
        <v>2.5</v>
      </c>
      <c r="Q129" s="285">
        <f>'B1) Pests&amp;Pathogens'!X122</f>
        <v>18.181818181818183</v>
      </c>
      <c r="R129" s="286">
        <f>Q129*$H$9</f>
        <v>2.7272727272727275</v>
      </c>
      <c r="S129" s="285">
        <f>'B2) Climate Change Pressure'!T123</f>
        <v>45.606316978662065</v>
      </c>
      <c r="T129" s="286">
        <f>S129*$H$10</f>
        <v>6.8409475467993097</v>
      </c>
      <c r="U129" s="287">
        <f>'C1) Endemism'!E120</f>
        <v>10.14483498042345</v>
      </c>
      <c r="V129" s="288">
        <f>U129*$H$11</f>
        <v>0.50724174902117258</v>
      </c>
      <c r="W129" s="287">
        <f>'C2) Conservation Status'!D121</f>
        <v>0</v>
      </c>
      <c r="X129" s="289">
        <f>W129*$H$12</f>
        <v>0</v>
      </c>
      <c r="Y129"/>
      <c r="Z129"/>
      <c r="AA129"/>
      <c r="AB129"/>
    </row>
    <row r="130" spans="1:28" ht="15.75">
      <c r="A130" s="278" t="s">
        <v>844</v>
      </c>
      <c r="B130" s="279" t="s">
        <v>843</v>
      </c>
      <c r="C130" s="280">
        <f>F130+H130+J130+L130+N130+P130+R130+T130+V130+X130</f>
        <v>26.391549404056633</v>
      </c>
      <c r="D130" s="301">
        <f>RANK(C130,C:C,0)</f>
        <v>126</v>
      </c>
      <c r="E130" s="281">
        <f>'A1) Population Structure'!K123</f>
        <v>0</v>
      </c>
      <c r="F130" s="282">
        <f>E130*$H$3</f>
        <v>0</v>
      </c>
      <c r="G130" s="281">
        <f>'A2) Rarity &amp; Density'!J124</f>
        <v>75.155009748086428</v>
      </c>
      <c r="H130" s="282">
        <f>G130*$H$4</f>
        <v>7.515500974808643</v>
      </c>
      <c r="I130" s="281">
        <f>'A3) Regeneration Capacity'!X125</f>
        <v>39.282738773068552</v>
      </c>
      <c r="J130" s="282">
        <f>I130*$H$5</f>
        <v>3.9282738773068555</v>
      </c>
      <c r="K130" s="281">
        <f>'A4) Dispersal Ability'!G122</f>
        <v>0</v>
      </c>
      <c r="L130" s="282">
        <f>K130*$H$6</f>
        <v>0</v>
      </c>
      <c r="M130" s="281">
        <f>'A5) Habitat Affinities'!O125</f>
        <v>31.219606060866084</v>
      </c>
      <c r="N130" s="282">
        <f>M130*$H$7</f>
        <v>3.1219606060866085</v>
      </c>
      <c r="O130" s="281">
        <f>'A6) Genetic Variation'!N123</f>
        <v>0</v>
      </c>
      <c r="P130" s="282">
        <f>O130*$H$8</f>
        <v>0</v>
      </c>
      <c r="Q130" s="285">
        <f>'B1) Pests&amp;Pathogens'!X123</f>
        <v>47.272727272727273</v>
      </c>
      <c r="R130" s="286">
        <f>Q130*$H$9</f>
        <v>7.0909090909090908</v>
      </c>
      <c r="S130" s="285">
        <f>'B2) Climate Change Pressure'!T127</f>
        <v>28.357765397498213</v>
      </c>
      <c r="T130" s="286">
        <f>S130*$H$10</f>
        <v>4.2536648096247314</v>
      </c>
      <c r="U130" s="287">
        <f>'C1) Endemism'!E121</f>
        <v>9.6248009064140447</v>
      </c>
      <c r="V130" s="288">
        <f>U130*$H$11</f>
        <v>0.48124004532070225</v>
      </c>
      <c r="W130" s="287">
        <f>'C2) Conservation Status'!D122</f>
        <v>0</v>
      </c>
      <c r="X130" s="289">
        <f>W130*$H$12</f>
        <v>0</v>
      </c>
      <c r="Y130"/>
      <c r="Z130"/>
      <c r="AA130"/>
      <c r="AB130"/>
    </row>
    <row r="131" spans="1:28" ht="15.75">
      <c r="A131" s="278" t="s">
        <v>840</v>
      </c>
      <c r="B131" s="279" t="s">
        <v>839</v>
      </c>
      <c r="C131" s="280">
        <f>F131+H131+J131+L131+N131+P131+R131+T131+V131+X131</f>
        <v>40.248554615833761</v>
      </c>
      <c r="D131" s="301">
        <f>RANK(C131,C:C,0)</f>
        <v>60</v>
      </c>
      <c r="E131" s="281">
        <f>'A1) Population Structure'!K124</f>
        <v>5.249245771153106</v>
      </c>
      <c r="F131" s="282">
        <f>E131*$H$3</f>
        <v>0.5249245771153106</v>
      </c>
      <c r="G131" s="281">
        <f>'A2) Rarity &amp; Density'!J125</f>
        <v>83.90183971100582</v>
      </c>
      <c r="H131" s="282">
        <f>G131*$H$4</f>
        <v>8.3901839711005817</v>
      </c>
      <c r="I131" s="281">
        <f>'A3) Regeneration Capacity'!X126</f>
        <v>22.483138533341492</v>
      </c>
      <c r="J131" s="282">
        <f>I131*$H$5</f>
        <v>2.2483138533341491</v>
      </c>
      <c r="K131" s="281">
        <f>'A4) Dispersal Ability'!G123</f>
        <v>90</v>
      </c>
      <c r="L131" s="282">
        <f>K131*$H$6</f>
        <v>9</v>
      </c>
      <c r="M131" s="281">
        <f>'A5) Habitat Affinities'!O126</f>
        <v>35.249448630446331</v>
      </c>
      <c r="N131" s="282">
        <f>M131*$H$7</f>
        <v>3.5249448630446332</v>
      </c>
      <c r="O131" s="281">
        <f>'A6) Genetic Variation'!N124</f>
        <v>83.333333333333329</v>
      </c>
      <c r="P131" s="282">
        <f>O131*$H$8</f>
        <v>8.3333333333333339</v>
      </c>
      <c r="Q131" s="285">
        <f>'B1) Pests&amp;Pathogens'!X124</f>
        <v>0</v>
      </c>
      <c r="R131" s="286">
        <f>Q131*$H$9</f>
        <v>0</v>
      </c>
      <c r="S131" s="285">
        <f>'B2) Climate Change Pressure'!T128</f>
        <v>39.844402201453214</v>
      </c>
      <c r="T131" s="286">
        <f>S131*$H$10</f>
        <v>5.9766603302179817</v>
      </c>
      <c r="U131" s="287">
        <f>'C1) Endemism'!E122</f>
        <v>45.003873753755371</v>
      </c>
      <c r="V131" s="288">
        <f>U131*$H$11</f>
        <v>2.2501936876877688</v>
      </c>
      <c r="W131" s="287">
        <f>'C2) Conservation Status'!D123</f>
        <v>0</v>
      </c>
      <c r="X131" s="289">
        <f>W131*$H$12</f>
        <v>0</v>
      </c>
      <c r="Y131"/>
      <c r="Z131"/>
      <c r="AA131"/>
      <c r="AB131"/>
    </row>
    <row r="132" spans="1:28" ht="15.75">
      <c r="A132" s="278" t="s">
        <v>848</v>
      </c>
      <c r="B132" s="279" t="s">
        <v>847</v>
      </c>
      <c r="C132" s="280">
        <f>F132+H132+J132+L132+N132+P132+R132+T132+V132+X132</f>
        <v>30.166797221781312</v>
      </c>
      <c r="D132" s="301">
        <f>RANK(C132,C:C,0)</f>
        <v>114</v>
      </c>
      <c r="E132" s="281">
        <f>'A1) Population Structure'!K125</f>
        <v>0</v>
      </c>
      <c r="F132" s="282">
        <f>E132*$H$3</f>
        <v>0</v>
      </c>
      <c r="G132" s="281">
        <f>'A2) Rarity &amp; Density'!J126</f>
        <v>99.551096529520919</v>
      </c>
      <c r="H132" s="282">
        <f>G132*$H$4</f>
        <v>9.9551096529520926</v>
      </c>
      <c r="I132" s="281">
        <f>'A3) Regeneration Capacity'!X127</f>
        <v>26.340227139053042</v>
      </c>
      <c r="J132" s="282">
        <f>I132*$H$5</f>
        <v>2.6340227139053045</v>
      </c>
      <c r="K132" s="281">
        <f>'A4) Dispersal Ability'!G124</f>
        <v>0</v>
      </c>
      <c r="L132" s="282">
        <f>K132*$H$6</f>
        <v>0</v>
      </c>
      <c r="M132" s="281">
        <f>'A5) Habitat Affinities'!O127</f>
        <v>33.674142339271739</v>
      </c>
      <c r="N132" s="282">
        <f>M132*$H$7</f>
        <v>3.3674142339271742</v>
      </c>
      <c r="O132" s="281">
        <f>'A6) Genetic Variation'!N125</f>
        <v>55.333333333333336</v>
      </c>
      <c r="P132" s="282">
        <f>O132*$H$8</f>
        <v>5.5333333333333341</v>
      </c>
      <c r="Q132" s="285">
        <f>'B1) Pests&amp;Pathogens'!X125</f>
        <v>12.727272727272727</v>
      </c>
      <c r="R132" s="286">
        <f>Q132*$H$9</f>
        <v>1.9090909090909089</v>
      </c>
      <c r="S132" s="285">
        <f>'B2) Climate Change Pressure'!T129</f>
        <v>42.933312796343522</v>
      </c>
      <c r="T132" s="286">
        <f>S132*$H$10</f>
        <v>6.4399969194515281</v>
      </c>
      <c r="U132" s="287">
        <f>'C1) Endemism'!E123</f>
        <v>6.5565891824193843</v>
      </c>
      <c r="V132" s="288">
        <f>U132*$H$11</f>
        <v>0.32782945912096922</v>
      </c>
      <c r="W132" s="287">
        <f>'C2) Conservation Status'!D124</f>
        <v>0</v>
      </c>
      <c r="X132" s="289">
        <f>W132*$H$12</f>
        <v>0</v>
      </c>
      <c r="Y132"/>
      <c r="Z132"/>
      <c r="AA132"/>
      <c r="AB132"/>
    </row>
    <row r="133" spans="1:28" ht="15.75">
      <c r="A133" s="278" t="s">
        <v>982</v>
      </c>
      <c r="B133" s="279" t="s">
        <v>981</v>
      </c>
      <c r="C133" s="280">
        <f>F133+H133+J133+L133+N133+P133+R133+T133+V133+X133</f>
        <v>29.725674647644279</v>
      </c>
      <c r="D133" s="301">
        <f>RANK(C133,C:C,0)</f>
        <v>116</v>
      </c>
      <c r="E133" s="281">
        <f>'A1) Population Structure'!K126</f>
        <v>0</v>
      </c>
      <c r="F133" s="282">
        <f>E133*$H$3</f>
        <v>0</v>
      </c>
      <c r="G133" s="281">
        <f>'A2) Rarity &amp; Density'!J127</f>
        <v>97.875428678081647</v>
      </c>
      <c r="H133" s="282">
        <f>G133*$H$4</f>
        <v>9.7875428678081651</v>
      </c>
      <c r="I133" s="281">
        <f>'A3) Regeneration Capacity'!X128</f>
        <v>47.27566468038129</v>
      </c>
      <c r="J133" s="282">
        <f>I133*$H$5</f>
        <v>4.7275664680381295</v>
      </c>
      <c r="K133" s="281">
        <f>'A4) Dispersal Ability'!G125</f>
        <v>0</v>
      </c>
      <c r="L133" s="282">
        <f>K133*$H$6</f>
        <v>0</v>
      </c>
      <c r="M133" s="281">
        <f>'A5) Habitat Affinities'!O128</f>
        <v>22.665961310073509</v>
      </c>
      <c r="N133" s="282">
        <f>M133*$H$7</f>
        <v>2.266596131007351</v>
      </c>
      <c r="O133" s="281">
        <f>'A6) Genetic Variation'!N126</f>
        <v>58.333333333333336</v>
      </c>
      <c r="P133" s="282">
        <f>O133*$H$8</f>
        <v>5.8333333333333339</v>
      </c>
      <c r="Q133" s="285">
        <f>'B1) Pests&amp;Pathogens'!X126</f>
        <v>10.909090909090908</v>
      </c>
      <c r="R133" s="286">
        <f>Q133*$H$9</f>
        <v>1.6363636363636362</v>
      </c>
      <c r="S133" s="285">
        <f>'B2) Climate Change Pressure'!T130</f>
        <v>33.07846971216911</v>
      </c>
      <c r="T133" s="286">
        <f>S133*$H$10</f>
        <v>4.9617704568253664</v>
      </c>
      <c r="U133" s="287">
        <f>'C1) Endemism'!E124</f>
        <v>10.250035085365914</v>
      </c>
      <c r="V133" s="288">
        <f>U133*$H$11</f>
        <v>0.5125017542682957</v>
      </c>
      <c r="W133" s="287">
        <f>'C2) Conservation Status'!D125</f>
        <v>0</v>
      </c>
      <c r="X133" s="289">
        <f>W133*$H$12</f>
        <v>0</v>
      </c>
      <c r="Y133"/>
      <c r="Z133"/>
      <c r="AA133"/>
      <c r="AB133"/>
    </row>
    <row r="134" spans="1:28" ht="15.75">
      <c r="A134" s="278" t="s">
        <v>912</v>
      </c>
      <c r="B134" s="279" t="s">
        <v>911</v>
      </c>
      <c r="C134" s="280">
        <f>F134+H134+J134+L134+N134+P134+R134+T134+V134+X134</f>
        <v>37.407798177225267</v>
      </c>
      <c r="D134" s="301">
        <f>RANK(C134,C:C,0)</f>
        <v>75</v>
      </c>
      <c r="E134" s="281">
        <f>'A1) Population Structure'!K127</f>
        <v>52.453786033840665</v>
      </c>
      <c r="F134" s="282">
        <f>E134*$H$3</f>
        <v>5.2453786033840668</v>
      </c>
      <c r="G134" s="281">
        <f>'A2) Rarity &amp; Density'!J128</f>
        <v>88.350839495762926</v>
      </c>
      <c r="H134" s="282">
        <f>G134*$H$4</f>
        <v>8.8350839495762923</v>
      </c>
      <c r="I134" s="281">
        <f>'A3) Regeneration Capacity'!X129</f>
        <v>3.7156079829171844</v>
      </c>
      <c r="J134" s="282">
        <f>I134*$H$5</f>
        <v>0.37156079829171845</v>
      </c>
      <c r="K134" s="281">
        <f>'A4) Dispersal Ability'!G126</f>
        <v>0</v>
      </c>
      <c r="L134" s="282">
        <f>K134*$H$6</f>
        <v>0</v>
      </c>
      <c r="M134" s="281">
        <f>'A5) Habitat Affinities'!O129</f>
        <v>46.033960448072726</v>
      </c>
      <c r="N134" s="282">
        <f>M134*$H$7</f>
        <v>4.6033960448072726</v>
      </c>
      <c r="O134" s="281">
        <f>'A6) Genetic Variation'!N127</f>
        <v>100</v>
      </c>
      <c r="P134" s="282">
        <f>O134*$H$8</f>
        <v>10</v>
      </c>
      <c r="Q134" s="285">
        <f>'B1) Pests&amp;Pathogens'!X127</f>
        <v>0</v>
      </c>
      <c r="R134" s="286">
        <f>Q134*$H$9</f>
        <v>0</v>
      </c>
      <c r="S134" s="285">
        <f>'B2) Climate Change Pressure'!T131</f>
        <v>51.433412463708045</v>
      </c>
      <c r="T134" s="286">
        <f>S134*$H$10</f>
        <v>7.7150118695562062</v>
      </c>
      <c r="U134" s="287">
        <f>'C1) Endemism'!E125</f>
        <v>0.24733823219419787</v>
      </c>
      <c r="V134" s="288">
        <f>U134*$H$11</f>
        <v>1.2366911609709895E-2</v>
      </c>
      <c r="W134" s="287">
        <f>'C2) Conservation Status'!D126</f>
        <v>12.5</v>
      </c>
      <c r="X134" s="289">
        <f>W134*$H$12</f>
        <v>0.625</v>
      </c>
      <c r="Y134"/>
      <c r="Z134"/>
      <c r="AA134"/>
      <c r="AB134"/>
    </row>
    <row r="135" spans="1:28" ht="15.75">
      <c r="A135" s="278" t="s">
        <v>818</v>
      </c>
      <c r="B135" s="279" t="s">
        <v>817</v>
      </c>
      <c r="C135" s="280">
        <f>F135+H135+J135+L135+N135+P135+R135+T135+V135+X135</f>
        <v>33.9185840275074</v>
      </c>
      <c r="D135" s="301">
        <f>RANK(C135,C:C,0)</f>
        <v>96</v>
      </c>
      <c r="E135" s="281">
        <f>'A1) Population Structure'!K128</f>
        <v>60.051113200209507</v>
      </c>
      <c r="F135" s="282">
        <f>E135*$H$3</f>
        <v>6.0051113200209514</v>
      </c>
      <c r="G135" s="281">
        <f>'A2) Rarity &amp; Density'!J129</f>
        <v>99.828707657234077</v>
      </c>
      <c r="H135" s="282">
        <f>G135*$H$4</f>
        <v>9.9828707657234084</v>
      </c>
      <c r="I135" s="281">
        <f>'A3) Regeneration Capacity'!X130</f>
        <v>19.386858797658522</v>
      </c>
      <c r="J135" s="282">
        <f>I135*$H$5</f>
        <v>1.9386858797658524</v>
      </c>
      <c r="K135" s="281">
        <f>'A4) Dispersal Ability'!G127</f>
        <v>0</v>
      </c>
      <c r="L135" s="282">
        <f>K135*$H$6</f>
        <v>0</v>
      </c>
      <c r="M135" s="281">
        <f>'A5) Habitat Affinities'!O130</f>
        <v>61.279527559055119</v>
      </c>
      <c r="N135" s="282">
        <f>M135*$H$7</f>
        <v>6.127952755905512</v>
      </c>
      <c r="O135" s="281">
        <f>'A6) Genetic Variation'!N128</f>
        <v>44.333333333333336</v>
      </c>
      <c r="P135" s="282">
        <f>O135*$H$8</f>
        <v>4.4333333333333336</v>
      </c>
      <c r="Q135" s="285">
        <f>'B1) Pests&amp;Pathogens'!X128</f>
        <v>1.8181818181818181</v>
      </c>
      <c r="R135" s="286">
        <f>Q135*$H$9</f>
        <v>0.27272727272727271</v>
      </c>
      <c r="S135" s="285">
        <f>'B2) Climate Change Pressure'!T132</f>
        <v>33.780042526302346</v>
      </c>
      <c r="T135" s="286">
        <f>S135*$H$10</f>
        <v>5.0670063789453517</v>
      </c>
      <c r="U135" s="287">
        <f>'C1) Endemism'!E126</f>
        <v>1.8179264217142606</v>
      </c>
      <c r="V135" s="288">
        <f>U135*$H$11</f>
        <v>9.0896321085713036E-2</v>
      </c>
      <c r="W135" s="287">
        <f>'C2) Conservation Status'!D127</f>
        <v>0</v>
      </c>
      <c r="X135" s="289">
        <f>W135*$H$12</f>
        <v>0</v>
      </c>
      <c r="Y135"/>
      <c r="Z135"/>
      <c r="AA135"/>
      <c r="AB135"/>
    </row>
    <row r="136" spans="1:28" ht="15.75">
      <c r="A136" s="278" t="s">
        <v>826</v>
      </c>
      <c r="B136" s="279" t="s">
        <v>825</v>
      </c>
      <c r="C136" s="280">
        <f>F136+H136+J136+L136+N136+P136+R136+T136+V136+X136</f>
        <v>38.324027692412983</v>
      </c>
      <c r="D136" s="301">
        <f>RANK(C136,C:C,0)</f>
        <v>70</v>
      </c>
      <c r="E136" s="281">
        <f>'A1) Population Structure'!K129</f>
        <v>49.961380740817283</v>
      </c>
      <c r="F136" s="282">
        <f>E136*$H$3</f>
        <v>4.9961380740817285</v>
      </c>
      <c r="G136" s="281">
        <f>'A2) Rarity &amp; Density'!J130</f>
        <v>95.294221638878568</v>
      </c>
      <c r="H136" s="282">
        <f>G136*$H$4</f>
        <v>9.5294221638878565</v>
      </c>
      <c r="I136" s="281">
        <f>'A3) Regeneration Capacity'!X131</f>
        <v>65</v>
      </c>
      <c r="J136" s="282">
        <f>I136*$H$5</f>
        <v>6.5</v>
      </c>
      <c r="K136" s="281">
        <f>'A4) Dispersal Ability'!G128</f>
        <v>0</v>
      </c>
      <c r="L136" s="282">
        <f>K136*$H$6</f>
        <v>0</v>
      </c>
      <c r="M136" s="281">
        <f>'A5) Habitat Affinities'!O131</f>
        <v>72.241090311061413</v>
      </c>
      <c r="N136" s="282">
        <f>M136*$H$7</f>
        <v>7.224109031106142</v>
      </c>
      <c r="O136" s="281">
        <f>'A6) Genetic Variation'!N129</f>
        <v>50</v>
      </c>
      <c r="P136" s="282">
        <f>O136*$H$8</f>
        <v>5</v>
      </c>
      <c r="Q136" s="285">
        <f>'B1) Pests&amp;Pathogens'!X129</f>
        <v>0</v>
      </c>
      <c r="R136" s="286">
        <f>Q136*$H$9</f>
        <v>0</v>
      </c>
      <c r="S136" s="285">
        <f>'B2) Climate Change Pressure'!T133</f>
        <v>33.821650701689421</v>
      </c>
      <c r="T136" s="286">
        <f>S136*$H$10</f>
        <v>5.073247605253413</v>
      </c>
      <c r="U136" s="287">
        <f>'C1) Endemism'!E127</f>
        <v>2.2216361676939397E-2</v>
      </c>
      <c r="V136" s="288">
        <f>U136*$H$11</f>
        <v>1.1108180838469699E-3</v>
      </c>
      <c r="W136" s="287">
        <f>'C2) Conservation Status'!D128</f>
        <v>0</v>
      </c>
      <c r="X136" s="289">
        <f>W136*$H$12</f>
        <v>0</v>
      </c>
      <c r="Y136"/>
      <c r="Z136"/>
      <c r="AA136"/>
      <c r="AB136"/>
    </row>
    <row r="137" spans="1:28" ht="15.75">
      <c r="A137" s="278" t="s">
        <v>938</v>
      </c>
      <c r="B137" s="279" t="s">
        <v>937</v>
      </c>
      <c r="C137" s="280">
        <f>F137+H137+J137+L137+N137+P137+R137+T137+V137+X137</f>
        <v>43.674452406703196</v>
      </c>
      <c r="D137" s="301">
        <f>RANK(C137,C:C,0)</f>
        <v>39</v>
      </c>
      <c r="E137" s="281">
        <f>'A1) Population Structure'!K130</f>
        <v>82.512728835236487</v>
      </c>
      <c r="F137" s="282">
        <f>E137*$H$3</f>
        <v>8.2512728835236491</v>
      </c>
      <c r="G137" s="281">
        <f>'A2) Rarity &amp; Density'!J131</f>
        <v>99.968655233845539</v>
      </c>
      <c r="H137" s="282">
        <f>G137*$H$4</f>
        <v>9.9968655233845549</v>
      </c>
      <c r="I137" s="281">
        <f>'A3) Regeneration Capacity'!X132</f>
        <v>45.833333333333336</v>
      </c>
      <c r="J137" s="282">
        <f>I137*$H$5</f>
        <v>4.5833333333333339</v>
      </c>
      <c r="K137" s="281">
        <f>'A4) Dispersal Ability'!G129</f>
        <v>90</v>
      </c>
      <c r="L137" s="282">
        <f>K137*$H$6</f>
        <v>9</v>
      </c>
      <c r="M137" s="281">
        <f>'A5) Habitat Affinities'!O132</f>
        <v>38.590016425674037</v>
      </c>
      <c r="N137" s="282">
        <f>M137*$H$7</f>
        <v>3.8590016425674039</v>
      </c>
      <c r="O137" s="281">
        <f>'A6) Genetic Variation'!N130</f>
        <v>33.333333333333336</v>
      </c>
      <c r="P137" s="282">
        <f>O137*$H$8</f>
        <v>3.3333333333333339</v>
      </c>
      <c r="Q137" s="285">
        <f>'B1) Pests&amp;Pathogens'!X130</f>
        <v>0</v>
      </c>
      <c r="R137" s="286">
        <f>Q137*$H$9</f>
        <v>0</v>
      </c>
      <c r="S137" s="285">
        <f>'B2) Climate Change Pressure'!T134</f>
        <v>30.750779526322379</v>
      </c>
      <c r="T137" s="286">
        <f>S137*$H$10</f>
        <v>4.6126169289483565</v>
      </c>
      <c r="U137" s="287">
        <f>'C1) Endemism'!E128</f>
        <v>0.76057523225124091</v>
      </c>
      <c r="V137" s="288">
        <f>U137*$H$11</f>
        <v>3.8028761612562051E-2</v>
      </c>
      <c r="W137" s="287">
        <f>'C2) Conservation Status'!D129</f>
        <v>0</v>
      </c>
      <c r="X137" s="289">
        <f>W137*$H$12</f>
        <v>0</v>
      </c>
      <c r="Y137"/>
      <c r="Z137"/>
      <c r="AA137"/>
      <c r="AB137"/>
    </row>
    <row r="138" spans="1:28" ht="15.75">
      <c r="A138" s="278" t="s">
        <v>808</v>
      </c>
      <c r="B138" s="279" t="s">
        <v>807</v>
      </c>
      <c r="C138" s="280">
        <f>F138+H138+J138+L138+N138+P138+R138+T138+V138+X138</f>
        <v>42.039376243623103</v>
      </c>
      <c r="D138" s="301">
        <f>RANK(C138,C:C,0)</f>
        <v>49</v>
      </c>
      <c r="E138" s="281">
        <f>'A1) Population Structure'!K131</f>
        <v>33.305840694842168</v>
      </c>
      <c r="F138" s="282">
        <f>E138*$H$3</f>
        <v>3.330584069484217</v>
      </c>
      <c r="G138" s="281">
        <f>'A2) Rarity &amp; Density'!J132</f>
        <v>91.553558532176822</v>
      </c>
      <c r="H138" s="282">
        <f>G138*$H$4</f>
        <v>9.1553558532176833</v>
      </c>
      <c r="I138" s="281">
        <f>'A3) Regeneration Capacity'!X133</f>
        <v>22.403661141447788</v>
      </c>
      <c r="J138" s="282">
        <f>I138*$H$5</f>
        <v>2.2403661141447788</v>
      </c>
      <c r="K138" s="281">
        <f>'A4) Dispersal Ability'!G130</f>
        <v>90</v>
      </c>
      <c r="L138" s="282">
        <f>K138*$H$6</f>
        <v>9</v>
      </c>
      <c r="M138" s="281">
        <f>'A5) Habitat Affinities'!O133</f>
        <v>59.594798741154762</v>
      </c>
      <c r="N138" s="282">
        <f>M138*$H$7</f>
        <v>5.9594798741154769</v>
      </c>
      <c r="O138" s="281">
        <f>'A6) Genetic Variation'!N131</f>
        <v>55.333333333333336</v>
      </c>
      <c r="P138" s="282">
        <f>O138*$H$8</f>
        <v>5.5333333333333341</v>
      </c>
      <c r="Q138" s="285">
        <f>'B1) Pests&amp;Pathogens'!X131</f>
        <v>3.6363636363636362</v>
      </c>
      <c r="R138" s="286">
        <f>Q138*$H$9</f>
        <v>0.54545454545454541</v>
      </c>
      <c r="S138" s="285">
        <f>'B2) Climate Change Pressure'!T135</f>
        <v>40.093194411613219</v>
      </c>
      <c r="T138" s="286">
        <f>S138*$H$10</f>
        <v>6.0139791617419824</v>
      </c>
      <c r="U138" s="287">
        <f>'C1) Endemism'!E129</f>
        <v>5.216465842621739</v>
      </c>
      <c r="V138" s="288">
        <f>U138*$H$11</f>
        <v>0.26082329213108696</v>
      </c>
      <c r="W138" s="287">
        <f>'C2) Conservation Status'!D130</f>
        <v>0</v>
      </c>
      <c r="X138" s="289">
        <f>W138*$H$12</f>
        <v>0</v>
      </c>
      <c r="Y138"/>
      <c r="Z138"/>
      <c r="AA138"/>
      <c r="AB138"/>
    </row>
    <row r="139" spans="1:28" ht="15.75">
      <c r="A139" s="278" t="s">
        <v>866</v>
      </c>
      <c r="B139" s="279" t="s">
        <v>865</v>
      </c>
      <c r="C139" s="280">
        <f>F139+H139+J139+L139+N139+P139+R139+T139+V139+X139</f>
        <v>39.514823828763703</v>
      </c>
      <c r="D139" s="301">
        <f>RANK(C139,C:C,0)</f>
        <v>64</v>
      </c>
      <c r="E139" s="281">
        <f>'A1) Population Structure'!K132</f>
        <v>53.803890379951611</v>
      </c>
      <c r="F139" s="282">
        <f>E139*$H$3</f>
        <v>5.3803890379951618</v>
      </c>
      <c r="G139" s="281">
        <f>'A2) Rarity &amp; Density'!J133</f>
        <v>99.712812557504037</v>
      </c>
      <c r="H139" s="282">
        <f>G139*$H$4</f>
        <v>9.9712812557504051</v>
      </c>
      <c r="I139" s="281">
        <f>'A3) Regeneration Capacity'!X134</f>
        <v>22.70032411465807</v>
      </c>
      <c r="J139" s="282">
        <f>I139*$H$5</f>
        <v>2.2700324114658073</v>
      </c>
      <c r="K139" s="281">
        <f>'A4) Dispersal Ability'!G131</f>
        <v>90</v>
      </c>
      <c r="L139" s="282">
        <f>K139*$H$6</f>
        <v>9</v>
      </c>
      <c r="M139" s="281">
        <f>'A5) Habitat Affinities'!O134</f>
        <v>58.278666873649804</v>
      </c>
      <c r="N139" s="282">
        <f>M139*$H$7</f>
        <v>5.8278666873649811</v>
      </c>
      <c r="O139" s="281">
        <f>'A6) Genetic Variation'!N132</f>
        <v>22</v>
      </c>
      <c r="P139" s="282">
        <f>O139*$H$8</f>
        <v>2.2000000000000002</v>
      </c>
      <c r="Q139" s="285">
        <f>'B1) Pests&amp;Pathogens'!X132</f>
        <v>3.6363636363636362</v>
      </c>
      <c r="R139" s="286">
        <f>Q139*$H$9</f>
        <v>0.54545454545454541</v>
      </c>
      <c r="S139" s="285">
        <f>'B2) Climate Change Pressure'!T136</f>
        <v>28.10114565203795</v>
      </c>
      <c r="T139" s="286">
        <f>S139*$H$10</f>
        <v>4.2151718478056921</v>
      </c>
      <c r="U139" s="287">
        <f>'C1) Endemism'!E130</f>
        <v>2.092560858542198</v>
      </c>
      <c r="V139" s="288">
        <f>U139*$H$11</f>
        <v>0.10462804292710991</v>
      </c>
      <c r="W139" s="287">
        <f>'C2) Conservation Status'!D131</f>
        <v>0</v>
      </c>
      <c r="X139" s="289">
        <f>W139*$H$12</f>
        <v>0</v>
      </c>
      <c r="Y139"/>
      <c r="Z139"/>
      <c r="AA139"/>
      <c r="AB139"/>
    </row>
    <row r="140" spans="1:28" ht="15.75">
      <c r="A140" s="278" t="s">
        <v>1050</v>
      </c>
      <c r="B140" s="279" t="s">
        <v>1049</v>
      </c>
      <c r="C140" s="280">
        <f>F140+H140+J140+L140+N140+P140+R140+T140+V140+X140</f>
        <v>41.300849443787044</v>
      </c>
      <c r="D140" s="301">
        <f>RANK(C140,C:C,0)</f>
        <v>55</v>
      </c>
      <c r="E140" s="281">
        <f>'A1) Population Structure'!K133</f>
        <v>1.6749187213340875</v>
      </c>
      <c r="F140" s="282">
        <f>E140*$H$3</f>
        <v>0.16749187213340877</v>
      </c>
      <c r="G140" s="281">
        <f>'A2) Rarity &amp; Density'!J134</f>
        <v>99.564147114204445</v>
      </c>
      <c r="H140" s="282">
        <f>G140*$H$4</f>
        <v>9.9564147114204449</v>
      </c>
      <c r="I140" s="281">
        <f>'A3) Regeneration Capacity'!X135</f>
        <v>22.338071379270151</v>
      </c>
      <c r="J140" s="282">
        <f>I140*$H$5</f>
        <v>2.2338071379270152</v>
      </c>
      <c r="K140" s="281">
        <f>'A4) Dispersal Ability'!G132</f>
        <v>90</v>
      </c>
      <c r="L140" s="282">
        <f>K140*$H$6</f>
        <v>9</v>
      </c>
      <c r="M140" s="281">
        <f>'A5) Habitat Affinities'!O135</f>
        <v>69.409808289853316</v>
      </c>
      <c r="N140" s="282">
        <f>M140*$H$7</f>
        <v>6.9409808289853316</v>
      </c>
      <c r="O140" s="281">
        <f>'A6) Genetic Variation'!N133</f>
        <v>22</v>
      </c>
      <c r="P140" s="282">
        <f>O140*$H$8</f>
        <v>2.2000000000000002</v>
      </c>
      <c r="Q140" s="285">
        <f>'B1) Pests&amp;Pathogens'!X133</f>
        <v>3.6363636363636362</v>
      </c>
      <c r="R140" s="286">
        <f>Q140*$H$9</f>
        <v>0.54545454545454541</v>
      </c>
      <c r="S140" s="285">
        <f>'B2) Climate Change Pressure'!T137</f>
        <v>55.501342765942887</v>
      </c>
      <c r="T140" s="286">
        <f>S140*$H$10</f>
        <v>8.3252014148914331</v>
      </c>
      <c r="U140" s="287">
        <f>'C1) Endemism'!E131</f>
        <v>38.629978659497219</v>
      </c>
      <c r="V140" s="288">
        <f>U140*$H$11</f>
        <v>1.9314989329748611</v>
      </c>
      <c r="W140" s="287">
        <f>'C2) Conservation Status'!D132</f>
        <v>0</v>
      </c>
      <c r="X140" s="289">
        <f>W140*$H$12</f>
        <v>0</v>
      </c>
      <c r="Y140"/>
      <c r="Z140"/>
      <c r="AA140"/>
      <c r="AB140"/>
    </row>
    <row r="141" spans="1:28" ht="15.75">
      <c r="A141" s="278" t="s">
        <v>894</v>
      </c>
      <c r="B141" s="279" t="s">
        <v>893</v>
      </c>
      <c r="C141" s="280">
        <f>F141+H141+J141+L141+N141+P141+R141+T141+V141+X141</f>
        <v>52.130667045806007</v>
      </c>
      <c r="D141" s="301">
        <f>RANK(C141,C:C,0)</f>
        <v>12</v>
      </c>
      <c r="E141" s="281">
        <f>'A1) Population Structure'!K134</f>
        <v>34.716954224046106</v>
      </c>
      <c r="F141" s="282">
        <f>E141*$H$3</f>
        <v>3.4716954224046108</v>
      </c>
      <c r="G141" s="281">
        <f>'A2) Rarity &amp; Density'!J135</f>
        <v>85.703384208293556</v>
      </c>
      <c r="H141" s="282">
        <f>G141*$H$4</f>
        <v>8.5703384208293567</v>
      </c>
      <c r="I141" s="281">
        <f>'A3) Regeneration Capacity'!X136</f>
        <v>48.168207820285772</v>
      </c>
      <c r="J141" s="282">
        <f>I141*$H$5</f>
        <v>4.8168207820285778</v>
      </c>
      <c r="K141" s="281">
        <f>'A4) Dispersal Ability'!G133</f>
        <v>100</v>
      </c>
      <c r="L141" s="282">
        <f>K141*$H$6</f>
        <v>10</v>
      </c>
      <c r="M141" s="281">
        <f>'A5) Habitat Affinities'!O136</f>
        <v>63.393814590587425</v>
      </c>
      <c r="N141" s="282">
        <f>M141*$H$7</f>
        <v>6.3393814590587425</v>
      </c>
      <c r="O141" s="281">
        <f>'A6) Genetic Variation'!N134</f>
        <v>19.333333333333332</v>
      </c>
      <c r="P141" s="282">
        <f>O141*$H$8</f>
        <v>1.9333333333333333</v>
      </c>
      <c r="Q141" s="285">
        <f>'B1) Pests&amp;Pathogens'!X134</f>
        <v>74.545454545454547</v>
      </c>
      <c r="R141" s="286">
        <f>Q141*$H$9</f>
        <v>11.181818181818182</v>
      </c>
      <c r="S141" s="285">
        <f>'B2) Climate Change Pressure'!T138</f>
        <v>29.9239516193471</v>
      </c>
      <c r="T141" s="286">
        <f>S141*$H$10</f>
        <v>4.4885927429020649</v>
      </c>
      <c r="U141" s="287">
        <f>'C1) Endemism'!E132</f>
        <v>14.073734068622862</v>
      </c>
      <c r="V141" s="288">
        <f>U141*$H$11</f>
        <v>0.70368670343114315</v>
      </c>
      <c r="W141" s="287">
        <f>'C2) Conservation Status'!D133</f>
        <v>12.5</v>
      </c>
      <c r="X141" s="289">
        <f>W141*$H$12</f>
        <v>0.625</v>
      </c>
      <c r="Y141"/>
      <c r="Z141"/>
      <c r="AA141"/>
      <c r="AB141"/>
    </row>
    <row r="142" spans="1:28" ht="15.75">
      <c r="A142" s="278" t="s">
        <v>868</v>
      </c>
      <c r="B142" s="279" t="s">
        <v>867</v>
      </c>
      <c r="C142" s="280">
        <f>F142+H142+J142+L142+N142+P142+R142+T142+V142+X142</f>
        <v>63.136990831101777</v>
      </c>
      <c r="D142" s="301">
        <f>RANK(C142,C:C,0)</f>
        <v>1</v>
      </c>
      <c r="E142" s="281">
        <f>'A1) Population Structure'!K135</f>
        <v>59.012516148703668</v>
      </c>
      <c r="F142" s="282">
        <f>E142*$H$3</f>
        <v>5.9012516148703673</v>
      </c>
      <c r="G142" s="281">
        <f>'A2) Rarity &amp; Density'!J136</f>
        <v>99.381519075467594</v>
      </c>
      <c r="H142" s="282">
        <f>G142*$H$4</f>
        <v>9.9381519075467608</v>
      </c>
      <c r="I142" s="281">
        <f>'A3) Regeneration Capacity'!X137</f>
        <v>47.328109319137958</v>
      </c>
      <c r="J142" s="282">
        <f>I142*$H$5</f>
        <v>4.7328109319137956</v>
      </c>
      <c r="K142" s="281">
        <f>'A4) Dispersal Ability'!G134</f>
        <v>100</v>
      </c>
      <c r="L142" s="282">
        <f>K142*$H$6</f>
        <v>10</v>
      </c>
      <c r="M142" s="281">
        <f>'A5) Habitat Affinities'!O137</f>
        <v>76.482532285592271</v>
      </c>
      <c r="N142" s="282">
        <f>M142*$H$7</f>
        <v>7.6482532285592271</v>
      </c>
      <c r="O142" s="281">
        <f>'A6) Genetic Variation'!N135</f>
        <v>11</v>
      </c>
      <c r="P142" s="282">
        <f>O142*$H$8</f>
        <v>1.1000000000000001</v>
      </c>
      <c r="Q142" s="285">
        <f>'B1) Pests&amp;Pathogens'!X135</f>
        <v>74.545454545454547</v>
      </c>
      <c r="R142" s="286">
        <f>Q142*$H$9</f>
        <v>11.181818181818182</v>
      </c>
      <c r="S142" s="285">
        <f>'B2) Climate Change Pressure'!T139</f>
        <v>36.425190046995667</v>
      </c>
      <c r="T142" s="286">
        <f>S142*$H$10</f>
        <v>5.4637785070493496</v>
      </c>
      <c r="U142" s="287">
        <f>'C1) Endemism'!E133</f>
        <v>93.418529186881884</v>
      </c>
      <c r="V142" s="288">
        <f>U142*$H$11</f>
        <v>4.670926459344094</v>
      </c>
      <c r="W142" s="287">
        <f>'C2) Conservation Status'!D134</f>
        <v>50</v>
      </c>
      <c r="X142" s="289">
        <f>W142*$H$12</f>
        <v>2.5</v>
      </c>
      <c r="Y142"/>
      <c r="Z142"/>
      <c r="AA142"/>
      <c r="AB142"/>
    </row>
    <row r="143" spans="1:28" ht="15.75">
      <c r="A143" s="278" t="s">
        <v>1058</v>
      </c>
      <c r="B143" s="279" t="s">
        <v>1057</v>
      </c>
      <c r="C143" s="280">
        <f>F143+H143+J143+L143+N143+P143+R143+T143+V143+X143</f>
        <v>37.163217820503633</v>
      </c>
      <c r="D143" s="301">
        <f>RANK(C143,C:C,0)</f>
        <v>79</v>
      </c>
      <c r="E143" s="281">
        <f>'A1) Population Structure'!K136</f>
        <v>45.412558744526642</v>
      </c>
      <c r="F143" s="282">
        <f>E143*$H$3</f>
        <v>4.5412558744526645</v>
      </c>
      <c r="G143" s="281">
        <f>'A2) Rarity &amp; Density'!J137</f>
        <v>93.503397741633222</v>
      </c>
      <c r="H143" s="282">
        <f>G143*$H$4</f>
        <v>9.3503397741633218</v>
      </c>
      <c r="I143" s="281">
        <f>'A3) Regeneration Capacity'!X138</f>
        <v>26.469574653633401</v>
      </c>
      <c r="J143" s="282">
        <f>I143*$H$5</f>
        <v>2.6469574653633403</v>
      </c>
      <c r="K143" s="281">
        <f>'A4) Dispersal Ability'!G135</f>
        <v>0</v>
      </c>
      <c r="L143" s="282">
        <f>K143*$H$6</f>
        <v>0</v>
      </c>
      <c r="M143" s="281">
        <f>'A5) Habitat Affinities'!O138</f>
        <v>26.19289141651814</v>
      </c>
      <c r="N143" s="282">
        <f>M143*$H$7</f>
        <v>2.619289141651814</v>
      </c>
      <c r="O143" s="281">
        <f>'A6) Genetic Variation'!N136</f>
        <v>0</v>
      </c>
      <c r="P143" s="282">
        <f>O143*$H$8</f>
        <v>0</v>
      </c>
      <c r="Q143" s="285">
        <f>'B1) Pests&amp;Pathogens'!X136</f>
        <v>89.090909090909093</v>
      </c>
      <c r="R143" s="286">
        <f>Q143*$H$9</f>
        <v>13.363636363636363</v>
      </c>
      <c r="S143" s="285">
        <f>'B2) Climate Change Pressure'!T140</f>
        <v>28.254874976709736</v>
      </c>
      <c r="T143" s="286">
        <f>S143*$H$10</f>
        <v>4.2382312465064604</v>
      </c>
      <c r="U143" s="287">
        <f>'C1) Endemism'!E134</f>
        <v>8.0701590945935227</v>
      </c>
      <c r="V143" s="288">
        <f>U143*$H$11</f>
        <v>0.40350795472967615</v>
      </c>
      <c r="W143" s="287">
        <f>'C2) Conservation Status'!D135</f>
        <v>0</v>
      </c>
      <c r="X143" s="289">
        <f>W143*$H$12</f>
        <v>0</v>
      </c>
      <c r="Y143"/>
      <c r="Z143"/>
      <c r="AA143"/>
      <c r="AB143"/>
    </row>
    <row r="144" spans="1:28" ht="15.75">
      <c r="A144" s="278" t="s">
        <v>814</v>
      </c>
      <c r="B144" s="279" t="s">
        <v>813</v>
      </c>
      <c r="C144" s="280">
        <f>F144+H144+J144+L144+N144+P144+R144+T144+V144+X144</f>
        <v>36.49942024569193</v>
      </c>
      <c r="D144" s="301">
        <f>RANK(C144,C:C,0)</f>
        <v>83</v>
      </c>
      <c r="E144" s="281">
        <f>'A1) Population Structure'!K137</f>
        <v>0</v>
      </c>
      <c r="F144" s="282">
        <f>E144*$H$3</f>
        <v>0</v>
      </c>
      <c r="G144" s="281">
        <f>'A2) Rarity &amp; Density'!J138</f>
        <v>95.175164432364369</v>
      </c>
      <c r="H144" s="282">
        <f>G144*$H$4</f>
        <v>9.5175164432364365</v>
      </c>
      <c r="I144" s="281">
        <f>'A3) Regeneration Capacity'!X139</f>
        <v>34.546068505201994</v>
      </c>
      <c r="J144" s="282">
        <f>I144*$H$5</f>
        <v>3.4546068505201997</v>
      </c>
      <c r="K144" s="281">
        <f>'A4) Dispersal Ability'!G136</f>
        <v>0</v>
      </c>
      <c r="L144" s="282">
        <f>K144*$H$6</f>
        <v>0</v>
      </c>
      <c r="M144" s="281">
        <f>'A5) Habitat Affinities'!O139</f>
        <v>29.156299323825117</v>
      </c>
      <c r="N144" s="282">
        <f>M144*$H$7</f>
        <v>2.9156299323825117</v>
      </c>
      <c r="O144" s="281">
        <f>'A6) Genetic Variation'!N137</f>
        <v>8.3333333333333339</v>
      </c>
      <c r="P144" s="282">
        <f>O144*$H$8</f>
        <v>0.83333333333333348</v>
      </c>
      <c r="Q144" s="285">
        <f>'B1) Pests&amp;Pathogens'!X137</f>
        <v>100</v>
      </c>
      <c r="R144" s="286">
        <f>Q144*$H$9</f>
        <v>15</v>
      </c>
      <c r="S144" s="285">
        <f>'B2) Climate Change Pressure'!T141</f>
        <v>30.494257945551219</v>
      </c>
      <c r="T144" s="286">
        <f>S144*$H$10</f>
        <v>4.5741386918326823</v>
      </c>
      <c r="U144" s="287">
        <f>'C1) Endemism'!E135</f>
        <v>4.0838998877353232</v>
      </c>
      <c r="V144" s="288">
        <f>U144*$H$11</f>
        <v>0.20419499438676617</v>
      </c>
      <c r="W144" s="287">
        <f>'C2) Conservation Status'!D136</f>
        <v>0</v>
      </c>
      <c r="X144" s="289">
        <f>W144*$H$12</f>
        <v>0</v>
      </c>
      <c r="Y144"/>
      <c r="Z144"/>
      <c r="AA144"/>
      <c r="AB144"/>
    </row>
    <row r="145" spans="1:28" ht="15.75">
      <c r="A145" s="278" t="s">
        <v>1002</v>
      </c>
      <c r="B145" s="279" t="s">
        <v>1001</v>
      </c>
      <c r="C145" s="280">
        <f>F145+H145+J145+L145+N145+P145+R145+T145+V145+X145</f>
        <v>44.323746233938273</v>
      </c>
      <c r="D145" s="301">
        <f>RANK(C145,C:C,0)</f>
        <v>36</v>
      </c>
      <c r="E145" s="281">
        <f>'A1) Population Structure'!K138</f>
        <v>0</v>
      </c>
      <c r="F145" s="282">
        <f>E145*$H$3</f>
        <v>0</v>
      </c>
      <c r="G145" s="281">
        <f>'A2) Rarity &amp; Density'!J139</f>
        <v>96.122313011990258</v>
      </c>
      <c r="H145" s="282">
        <f>G145*$H$4</f>
        <v>9.6122313011990261</v>
      </c>
      <c r="I145" s="281">
        <f>'A3) Regeneration Capacity'!X140</f>
        <v>22.262847746518187</v>
      </c>
      <c r="J145" s="282">
        <f>I145*$H$5</f>
        <v>2.2262847746518188</v>
      </c>
      <c r="K145" s="281">
        <f>'A4) Dispersal Ability'!G137</f>
        <v>90</v>
      </c>
      <c r="L145" s="282">
        <f>K145*$H$6</f>
        <v>9</v>
      </c>
      <c r="M145" s="281">
        <f>'A5) Habitat Affinities'!O140</f>
        <v>39.115753041116335</v>
      </c>
      <c r="N145" s="282">
        <f>M145*$H$7</f>
        <v>3.9115753041116337</v>
      </c>
      <c r="O145" s="281">
        <f>'A6) Genetic Variation'!N138</f>
        <v>0</v>
      </c>
      <c r="P145" s="282">
        <f>O145*$H$8</f>
        <v>0</v>
      </c>
      <c r="Q145" s="285">
        <f>'B1) Pests&amp;Pathogens'!X138</f>
        <v>89.090909090909093</v>
      </c>
      <c r="R145" s="286">
        <f>Q145*$H$9</f>
        <v>13.363636363636363</v>
      </c>
      <c r="S145" s="285">
        <f>'B2) Climate Change Pressure'!T142</f>
        <v>38.7859978849011</v>
      </c>
      <c r="T145" s="286">
        <f>S145*$H$10</f>
        <v>5.817899682735165</v>
      </c>
      <c r="U145" s="287">
        <f>'C1) Endemism'!E136</f>
        <v>7.842376152085305</v>
      </c>
      <c r="V145" s="288">
        <f>U145*$H$11</f>
        <v>0.39211880760426526</v>
      </c>
      <c r="W145" s="287">
        <f>'C2) Conservation Status'!D137</f>
        <v>0</v>
      </c>
      <c r="X145" s="289">
        <f>W145*$H$12</f>
        <v>0</v>
      </c>
      <c r="Y145"/>
      <c r="Z145"/>
      <c r="AA145"/>
      <c r="AB145"/>
    </row>
    <row r="146" spans="1:28" ht="15.75">
      <c r="A146" s="278" t="s">
        <v>988</v>
      </c>
      <c r="B146" s="279" t="s">
        <v>987</v>
      </c>
      <c r="C146" s="280">
        <f>F146+H146+J146+L146+N146+P146+R146+T146+V146+X146</f>
        <v>62.533023479548476</v>
      </c>
      <c r="D146" s="301">
        <f>RANK(C146,C:C,0)</f>
        <v>2</v>
      </c>
      <c r="E146" s="281">
        <f>'A1) Population Structure'!K139</f>
        <v>70.100657614425046</v>
      </c>
      <c r="F146" s="282">
        <f>E146*$H$3</f>
        <v>7.0100657614425046</v>
      </c>
      <c r="G146" s="281">
        <f>'A2) Rarity &amp; Density'!J140</f>
        <v>99.870980841196101</v>
      </c>
      <c r="H146" s="282">
        <f>G146*$H$4</f>
        <v>9.9870980841196104</v>
      </c>
      <c r="I146" s="281">
        <f>'A3) Regeneration Capacity'!X141</f>
        <v>43.75</v>
      </c>
      <c r="J146" s="282">
        <f>I146*$H$5</f>
        <v>4.375</v>
      </c>
      <c r="K146" s="281">
        <f>'A4) Dispersal Ability'!G138</f>
        <v>90</v>
      </c>
      <c r="L146" s="282">
        <f>K146*$H$6</f>
        <v>9</v>
      </c>
      <c r="M146" s="281">
        <f>'A5) Habitat Affinities'!O141</f>
        <v>52.341264942615638</v>
      </c>
      <c r="N146" s="282">
        <f>M146*$H$7</f>
        <v>5.234126494261564</v>
      </c>
      <c r="O146" s="281">
        <f>'A6) Genetic Variation'!N139</f>
        <v>0</v>
      </c>
      <c r="P146" s="282">
        <f>O146*$H$8</f>
        <v>0</v>
      </c>
      <c r="Q146" s="285">
        <f>'B1) Pests&amp;Pathogens'!X139</f>
        <v>89.090909090909093</v>
      </c>
      <c r="R146" s="286">
        <f>Q146*$H$9</f>
        <v>13.363636363636363</v>
      </c>
      <c r="S146" s="285">
        <f>'B2) Climate Change Pressure'!T143</f>
        <v>78.315688622467079</v>
      </c>
      <c r="T146" s="286">
        <f>S146*$H$10</f>
        <v>11.747353293370061</v>
      </c>
      <c r="U146" s="287">
        <f>'C1) Endemism'!E137</f>
        <v>11.314869654367355</v>
      </c>
      <c r="V146" s="288">
        <f>U146*$H$11</f>
        <v>0.56574348271836772</v>
      </c>
      <c r="W146" s="287">
        <f>'C2) Conservation Status'!D138</f>
        <v>25</v>
      </c>
      <c r="X146" s="289">
        <f>W146*$H$12</f>
        <v>1.25</v>
      </c>
      <c r="Y146"/>
      <c r="Z146"/>
      <c r="AA146"/>
      <c r="AB146"/>
    </row>
    <row r="147" spans="1:28" ht="16.5" thickBot="1">
      <c r="A147" s="291" t="s">
        <v>976</v>
      </c>
      <c r="B147" s="292" t="s">
        <v>975</v>
      </c>
      <c r="C147" s="293">
        <f>F147+H147+J147+L147+N147+P147+R147+T147+V147+X147</f>
        <v>48.718547799678539</v>
      </c>
      <c r="D147" s="302">
        <f>RANK(C147,C:C,0)</f>
        <v>18</v>
      </c>
      <c r="E147" s="294">
        <f>'A1) Population Structure'!K140</f>
        <v>65.80283356300788</v>
      </c>
      <c r="F147" s="295">
        <f>E147*$H$3</f>
        <v>6.5802833563007885</v>
      </c>
      <c r="G147" s="294">
        <f>'A2) Rarity &amp; Density'!J141</f>
        <v>99.971619495004774</v>
      </c>
      <c r="H147" s="295">
        <f>G147*$H$4</f>
        <v>9.9971619495004784</v>
      </c>
      <c r="I147" s="294">
        <f>'A3) Regeneration Capacity'!X142</f>
        <v>37.5</v>
      </c>
      <c r="J147" s="295">
        <f>I147*$H$5</f>
        <v>3.75</v>
      </c>
      <c r="K147" s="294">
        <f>'A4) Dispersal Ability'!G139</f>
        <v>0</v>
      </c>
      <c r="L147" s="295">
        <f>K147*$H$6</f>
        <v>0</v>
      </c>
      <c r="M147" s="294">
        <f>'A5) Habitat Affinities'!O142</f>
        <v>58.991733712668939</v>
      </c>
      <c r="N147" s="295">
        <f>M147*$H$7</f>
        <v>5.8991733712668939</v>
      </c>
      <c r="O147" s="294">
        <f>'A6) Genetic Variation'!N140</f>
        <v>0</v>
      </c>
      <c r="P147" s="295">
        <f>O147*$H$8</f>
        <v>0</v>
      </c>
      <c r="Q147" s="296">
        <f>'B1) Pests&amp;Pathogens'!X140</f>
        <v>89.090909090909093</v>
      </c>
      <c r="R147" s="297">
        <f>Q147*$H$9</f>
        <v>13.363636363636363</v>
      </c>
      <c r="S147" s="296">
        <f>'B2) Climate Change Pressure'!T144</f>
        <v>60.239962377984199</v>
      </c>
      <c r="T147" s="297">
        <f>S147*$H$10</f>
        <v>9.0359943566976302</v>
      </c>
      <c r="U147" s="298">
        <f>'C1) Endemism'!E138</f>
        <v>1.8459680455278553</v>
      </c>
      <c r="V147" s="299">
        <f>U147*$H$11</f>
        <v>9.2298402276392771E-2</v>
      </c>
      <c r="W147" s="298">
        <f>'C2) Conservation Status'!D139</f>
        <v>0</v>
      </c>
      <c r="X147" s="300">
        <f>W147*$H$12</f>
        <v>0</v>
      </c>
      <c r="Y147"/>
      <c r="Z147"/>
      <c r="AA147"/>
      <c r="AB147"/>
    </row>
    <row r="148" spans="1:28">
      <c r="A148" s="7"/>
      <c r="B148" s="7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T148" s="46"/>
      <c r="U148" s="46"/>
      <c r="V148" s="46"/>
      <c r="X148" s="46"/>
      <c r="Y148" s="46"/>
      <c r="Z148" s="46"/>
      <c r="AA148" s="46"/>
      <c r="AB148" s="46"/>
    </row>
    <row r="149" spans="1:28">
      <c r="A149" s="7"/>
      <c r="B149" s="7"/>
    </row>
  </sheetData>
  <sortState ref="A17:X147">
    <sortCondition ref="A17:A147"/>
  </sortState>
  <mergeCells count="6">
    <mergeCell ref="A15:B15"/>
    <mergeCell ref="J2:L2"/>
    <mergeCell ref="C15:D15"/>
    <mergeCell ref="E15:P15"/>
    <mergeCell ref="Q15:T15"/>
    <mergeCell ref="U15:X15"/>
  </mergeCells>
  <phoneticPr fontId="1" type="noConversion"/>
  <conditionalFormatting sqref="D17:D147">
    <cfRule type="iconSet" priority="2">
      <iconSet iconSet="3TrafficLights2">
        <cfvo type="percent" val="0"/>
        <cfvo type="percent" val="33"/>
        <cfvo type="percent" val="67"/>
      </iconSet>
    </cfRule>
    <cfRule type="iconSet" priority="3">
      <iconSet>
        <cfvo type="percent" val="0"/>
        <cfvo type="percent" val="25"/>
        <cfvo type="percent" val="75"/>
      </iconSet>
    </cfRule>
    <cfRule type="iconSet" priority="9">
      <iconSet iconSet="3TrafficLights2">
        <cfvo type="percent" val="0"/>
        <cfvo type="percent" val="33"/>
        <cfvo type="percent" val="67"/>
      </iconSet>
    </cfRule>
  </conditionalFormatting>
  <conditionalFormatting sqref="C17:C147">
    <cfRule type="dataBar" priority="4">
      <dataBar>
        <cfvo type="min" val="0"/>
        <cfvo type="max" val="0"/>
        <color rgb="FFFFB628"/>
      </dataBar>
    </cfRule>
    <cfRule type="dataBar" priority="6">
      <dataBar>
        <cfvo type="min" val="0"/>
        <cfvo type="max" val="0"/>
        <color rgb="FF638EC6"/>
      </dataBar>
    </cfRule>
    <cfRule type="dataBar" priority="7">
      <dataBar>
        <cfvo type="min" val="0"/>
        <cfvo type="max" val="0"/>
        <color theme="7" tint="-0.249977111117893"/>
      </dataBar>
    </cfRule>
    <cfRule type="dataBar" priority="8">
      <dataBar>
        <cfvo type="min" val="0"/>
        <cfvo type="max" val="0"/>
        <color rgb="FF7030A0"/>
      </dataBar>
    </cfRule>
  </conditionalFormatting>
  <conditionalFormatting sqref="D16:D147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orientation="portrait" verticalDpi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U140"/>
  <sheetViews>
    <sheetView zoomScaleNormal="100" workbookViewId="0">
      <pane ySplit="9" topLeftCell="A10" activePane="bottomLeft" state="frozen"/>
      <selection activeCell="A101" sqref="A101"/>
      <selection pane="bottomLeft" activeCell="G25" sqref="G25"/>
    </sheetView>
  </sheetViews>
  <sheetFormatPr defaultRowHeight="12.75"/>
  <cols>
    <col min="1" max="1" width="33.85546875" style="10" customWidth="1"/>
    <col min="2" max="2" width="21.85546875" style="10" customWidth="1"/>
    <col min="3" max="3" width="13.28515625" style="3" bestFit="1" customWidth="1"/>
    <col min="4" max="4" width="14.42578125" style="97" bestFit="1" customWidth="1"/>
    <col min="5" max="5" width="8.5703125" style="4" bestFit="1" customWidth="1"/>
    <col min="6" max="6" width="12.85546875" style="101" bestFit="1" customWidth="1"/>
    <col min="7" max="7" width="16.7109375" style="3" bestFit="1" customWidth="1"/>
    <col min="8" max="8" width="17.85546875" style="101" customWidth="1"/>
    <col min="9" max="9" width="12.42578125" bestFit="1" customWidth="1"/>
    <col min="10" max="10" width="15.7109375" style="101" bestFit="1" customWidth="1"/>
    <col min="11" max="11" width="18.42578125" style="2" bestFit="1" customWidth="1"/>
    <col min="13" max="13" width="11.5703125" bestFit="1" customWidth="1"/>
    <col min="14" max="14" width="10.140625" bestFit="1" customWidth="1"/>
    <col min="15" max="15" width="10.5703125" bestFit="1" customWidth="1"/>
    <col min="16" max="16" width="4.85546875" bestFit="1" customWidth="1"/>
    <col min="17" max="17" width="12.42578125" bestFit="1" customWidth="1"/>
    <col min="18" max="18" width="12.85546875" bestFit="1" customWidth="1"/>
    <col min="19" max="19" width="6.7109375" bestFit="1" customWidth="1"/>
    <col min="21" max="21" width="19.7109375" style="2" bestFit="1" customWidth="1"/>
  </cols>
  <sheetData>
    <row r="1" spans="1:21" ht="18.75" thickBot="1">
      <c r="A1" s="118" t="s">
        <v>1069</v>
      </c>
    </row>
    <row r="2" spans="1:21" ht="13.5" thickBot="1">
      <c r="G2" s="259" t="s">
        <v>153</v>
      </c>
      <c r="H2" s="260"/>
      <c r="I2" s="261"/>
    </row>
    <row r="3" spans="1:21" ht="15.75">
      <c r="A3" s="119" t="s">
        <v>1070</v>
      </c>
      <c r="B3" s="120" t="s">
        <v>1130</v>
      </c>
      <c r="G3" s="47" t="s">
        <v>120</v>
      </c>
      <c r="H3" s="28" t="s">
        <v>118</v>
      </c>
      <c r="I3" s="196"/>
    </row>
    <row r="4" spans="1:21" ht="16.5" thickBot="1">
      <c r="A4" s="121"/>
      <c r="B4" s="122" t="s">
        <v>1131</v>
      </c>
      <c r="G4" s="149"/>
      <c r="H4" s="134" t="s">
        <v>119</v>
      </c>
      <c r="I4" s="197"/>
    </row>
    <row r="5" spans="1:21" ht="15.75">
      <c r="A5" s="121"/>
      <c r="L5" s="64"/>
      <c r="M5" s="28"/>
      <c r="N5" s="107"/>
    </row>
    <row r="6" spans="1:21" ht="15.75">
      <c r="A6" s="121"/>
      <c r="B6" s="122" t="s">
        <v>1165</v>
      </c>
      <c r="L6" s="64"/>
      <c r="M6" s="28"/>
      <c r="N6" s="107"/>
    </row>
    <row r="7" spans="1:21" ht="15.75">
      <c r="B7" s="122" t="s">
        <v>1132</v>
      </c>
    </row>
    <row r="8" spans="1:21" ht="13.5" thickBot="1"/>
    <row r="9" spans="1:21" s="326" customFormat="1" ht="13.5" thickBot="1">
      <c r="A9" s="306" t="s">
        <v>1067</v>
      </c>
      <c r="B9" s="307" t="s">
        <v>1068</v>
      </c>
      <c r="C9" s="313" t="s">
        <v>1174</v>
      </c>
      <c r="D9" s="98" t="s">
        <v>1175</v>
      </c>
      <c r="E9" s="327" t="s">
        <v>1176</v>
      </c>
      <c r="F9" s="99" t="s">
        <v>1177</v>
      </c>
      <c r="G9" s="313" t="s">
        <v>1178</v>
      </c>
      <c r="H9" s="99" t="s">
        <v>1179</v>
      </c>
      <c r="I9" s="313" t="s">
        <v>1180</v>
      </c>
      <c r="J9" s="99" t="s">
        <v>1181</v>
      </c>
      <c r="K9" s="198" t="s">
        <v>1182</v>
      </c>
      <c r="O9" s="328"/>
      <c r="P9" s="328"/>
      <c r="Q9" s="328"/>
      <c r="R9" s="328"/>
      <c r="S9" s="328"/>
      <c r="U9" s="325"/>
    </row>
    <row r="10" spans="1:21">
      <c r="A10" s="219" t="s">
        <v>828</v>
      </c>
      <c r="B10" s="220" t="s">
        <v>827</v>
      </c>
      <c r="C10" s="11">
        <v>167230.60074299999</v>
      </c>
      <c r="D10" s="96">
        <f>100-(100*((C10)-(MIN(C:C)))/((MAX(C:C))-(MIN(C:C))))</f>
        <v>99.255242411344824</v>
      </c>
      <c r="E10" s="17">
        <v>3</v>
      </c>
      <c r="F10" s="100">
        <f>100*((E10)-(MIN(E:E)))/((MAX(E:E))-(MIN(E:E)))</f>
        <v>11.111111111111111</v>
      </c>
      <c r="G10" s="11">
        <v>55743.533581000003</v>
      </c>
      <c r="H10" s="100">
        <f>100-(100*((G10)-(MIN(G:G)))/((MAX(G:G))-(MIN(G:G))))</f>
        <v>99.759143352181127</v>
      </c>
      <c r="I10" s="19">
        <v>3</v>
      </c>
      <c r="J10" s="100">
        <f>100*((I10)-(MIN(I:I)))/((MAX(I:I))-(MIN(I:I)))</f>
        <v>18.75</v>
      </c>
      <c r="K10" s="199">
        <f>(D10+F10+H10+J10)/4</f>
        <v>57.218874218659266</v>
      </c>
    </row>
    <row r="11" spans="1:21">
      <c r="A11" s="219" t="s">
        <v>906</v>
      </c>
      <c r="B11" s="220" t="s">
        <v>905</v>
      </c>
      <c r="C11" s="11">
        <v>356543.55432900001</v>
      </c>
      <c r="D11" s="96">
        <f>100-(100*((C11)-(MIN(C:C)))/((MAX(C:C))-(MIN(C:C))))</f>
        <v>98.39958284604414</v>
      </c>
      <c r="E11" s="17">
        <v>5</v>
      </c>
      <c r="F11" s="100">
        <f>100*((E11)-(MIN(E:E)))/((MAX(E:E))-(MIN(E:E)))</f>
        <v>22.222222222222221</v>
      </c>
      <c r="G11" s="11">
        <v>71308.710865999994</v>
      </c>
      <c r="H11" s="100">
        <f>100-(100*((G11)-(MIN(G:G)))/((MAX(G:G))-(MIN(G:G))))</f>
        <v>99.688791627287344</v>
      </c>
      <c r="I11" s="19">
        <v>5</v>
      </c>
      <c r="J11" s="100">
        <f>100*((I11)-(MIN(I:I)))/((MAX(I:I))-(MIN(I:I)))</f>
        <v>31.25</v>
      </c>
      <c r="K11" s="199">
        <f>(D11+F11+H11+J11)/4</f>
        <v>62.890149173888425</v>
      </c>
    </row>
    <row r="12" spans="1:21">
      <c r="A12" s="219" t="s">
        <v>902</v>
      </c>
      <c r="B12" s="220" t="s">
        <v>901</v>
      </c>
      <c r="C12" s="11">
        <v>1950914.8371520001</v>
      </c>
      <c r="D12" s="96">
        <f>100-(100*((C12)-(MIN(C:C)))/((MAX(C:C))-(MIN(C:C))))</f>
        <v>91.193319286437912</v>
      </c>
      <c r="E12" s="17">
        <v>3</v>
      </c>
      <c r="F12" s="100">
        <f>100*((E12)-(MIN(E:E)))/((MAX(E:E))-(MIN(E:E)))</f>
        <v>11.111111111111111</v>
      </c>
      <c r="G12" s="11">
        <v>650304.94571700005</v>
      </c>
      <c r="H12" s="100">
        <f>100-(100*((G12)-(MIN(G:G)))/((MAX(G:G))-(MIN(G:G))))</f>
        <v>97.071835643880334</v>
      </c>
      <c r="I12" s="19">
        <v>1</v>
      </c>
      <c r="J12" s="100">
        <f>100*((I12)-(MIN(I:I)))/((MAX(I:I))-(MIN(I:I)))</f>
        <v>6.25</v>
      </c>
      <c r="K12" s="199">
        <f>(D12+F12+H12+J12)/4</f>
        <v>51.406566510357337</v>
      </c>
    </row>
    <row r="13" spans="1:21">
      <c r="A13" s="219" t="s">
        <v>872</v>
      </c>
      <c r="B13" s="220" t="s">
        <v>871</v>
      </c>
      <c r="C13" s="11">
        <v>2518433.1665909998</v>
      </c>
      <c r="D13" s="96">
        <f>100-(100*((C13)-(MIN(C:C)))/((MAX(C:C))-(MIN(C:C))))</f>
        <v>88.628241314383843</v>
      </c>
      <c r="E13" s="17">
        <v>5</v>
      </c>
      <c r="F13" s="100">
        <f>100*((E13)-(MIN(E:E)))/((MAX(E:E))-(MIN(E:E)))</f>
        <v>22.222222222222221</v>
      </c>
      <c r="G13" s="11">
        <v>503686.63331800001</v>
      </c>
      <c r="H13" s="100">
        <f>100-(100*((G13)-(MIN(G:G)))/((MAX(G:G))-(MIN(G:G))))</f>
        <v>97.734523320957095</v>
      </c>
      <c r="I13" s="19">
        <v>2</v>
      </c>
      <c r="J13" s="100">
        <f>100*((I13)-(MIN(I:I)))/((MAX(I:I))-(MIN(I:I)))</f>
        <v>12.5</v>
      </c>
      <c r="K13" s="199">
        <f>(D13+F13+H13+J13)/4</f>
        <v>55.271246714390792</v>
      </c>
    </row>
    <row r="14" spans="1:21">
      <c r="A14" s="219" t="s">
        <v>856</v>
      </c>
      <c r="B14" s="220" t="s">
        <v>855</v>
      </c>
      <c r="C14" s="11">
        <v>21832355.557103001</v>
      </c>
      <c r="D14" s="96">
        <f>100-(100*((C14)-(MIN(C:C)))/((MAX(C:C))-(MIN(C:C))))</f>
        <v>1.3328813092947627</v>
      </c>
      <c r="E14" s="17">
        <v>1</v>
      </c>
      <c r="F14" s="100">
        <f>100*((E14)-(MIN(E:E)))/((MAX(E:E))-(MIN(E:E)))</f>
        <v>0</v>
      </c>
      <c r="G14" s="11">
        <v>21832355.557103001</v>
      </c>
      <c r="H14" s="100">
        <f>100-(100*((G14)-(MIN(G:G)))/((MAX(G:G))-(MIN(G:G))))</f>
        <v>1.3328813092947627</v>
      </c>
      <c r="I14" s="19">
        <v>0</v>
      </c>
      <c r="J14" s="100">
        <f>100*((I14)-(MIN(I:I)))/((MAX(I:I))-(MIN(I:I)))</f>
        <v>0</v>
      </c>
      <c r="K14" s="199">
        <f>(D14+F14+H14+J14)/4</f>
        <v>0.66644065464738134</v>
      </c>
    </row>
    <row r="15" spans="1:21">
      <c r="A15" s="219" t="s">
        <v>842</v>
      </c>
      <c r="B15" s="220" t="s">
        <v>841</v>
      </c>
      <c r="C15" s="11">
        <v>5870941.8133239998</v>
      </c>
      <c r="D15" s="96">
        <f>100-(100*((C15)-(MIN(C:C)))/((MAX(C:C))-(MIN(C:C))))</f>
        <v>73.47552177252112</v>
      </c>
      <c r="E15" s="17">
        <v>7</v>
      </c>
      <c r="F15" s="100">
        <f>100*((E15)-(MIN(E:E)))/((MAX(E:E))-(MIN(E:E)))</f>
        <v>33.333333333333336</v>
      </c>
      <c r="G15" s="11">
        <v>838705.97333199997</v>
      </c>
      <c r="H15" s="100">
        <f>100-(100*((G15)-(MIN(G:G)))/((MAX(G:G))-(MIN(G:G))))</f>
        <v>96.220297815445264</v>
      </c>
      <c r="I15" s="19">
        <v>6</v>
      </c>
      <c r="J15" s="100">
        <f>100*((I15)-(MIN(I:I)))/((MAX(I:I))-(MIN(I:I)))</f>
        <v>37.5</v>
      </c>
      <c r="K15" s="199">
        <f>(D15+F15+H15+J15)/4</f>
        <v>60.132288230324932</v>
      </c>
    </row>
    <row r="16" spans="1:21">
      <c r="A16" s="219" t="s">
        <v>1014</v>
      </c>
      <c r="B16" s="220" t="s">
        <v>1013</v>
      </c>
      <c r="C16" s="11">
        <v>6428601.3471219996</v>
      </c>
      <c r="D16" s="96">
        <f>100-(100*((C16)-(MIN(C:C)))/((MAX(C:C))-(MIN(C:C))))</f>
        <v>70.955003734865485</v>
      </c>
      <c r="E16" s="17">
        <v>9</v>
      </c>
      <c r="F16" s="100">
        <f>100*((E16)-(MIN(E:E)))/((MAX(E:E))-(MIN(E:E)))</f>
        <v>44.444444444444443</v>
      </c>
      <c r="G16" s="11">
        <v>714289.03856899997</v>
      </c>
      <c r="H16" s="100">
        <f>100-(100*((G16)-(MIN(G:G)))/((MAX(G:G))-(MIN(G:G))))</f>
        <v>96.782639368407132</v>
      </c>
      <c r="I16" s="19">
        <v>4</v>
      </c>
      <c r="J16" s="100">
        <f>100*((I16)-(MIN(I:I)))/((MAX(I:I))-(MIN(I:I)))</f>
        <v>25</v>
      </c>
      <c r="K16" s="199">
        <f>(D16+F16+H16+J16)/4</f>
        <v>59.295521886929265</v>
      </c>
    </row>
    <row r="17" spans="1:21">
      <c r="A17" s="219" t="s">
        <v>964</v>
      </c>
      <c r="B17" s="220" t="s">
        <v>963</v>
      </c>
      <c r="C17" s="11">
        <v>22127252.859342001</v>
      </c>
      <c r="D17" s="96">
        <f>100-(100*((C17)-(MIN(C:C)))/((MAX(C:C))-(MIN(C:C))))</f>
        <v>0</v>
      </c>
      <c r="E17" s="17">
        <v>1</v>
      </c>
      <c r="F17" s="100">
        <f>100*((E17)-(MIN(E:E)))/((MAX(E:E))-(MIN(E:E)))</f>
        <v>0</v>
      </c>
      <c r="G17" s="11">
        <v>22127252.859342001</v>
      </c>
      <c r="H17" s="100">
        <f>100-(100*((G17)-(MIN(G:G)))/((MAX(G:G))-(MIN(G:G))))</f>
        <v>0</v>
      </c>
      <c r="I17" s="19">
        <v>0</v>
      </c>
      <c r="J17" s="100">
        <f>100*((I17)-(MIN(I:I)))/((MAX(I:I))-(MIN(I:I)))</f>
        <v>0</v>
      </c>
      <c r="K17" s="199">
        <f>(D17+F17+H17+J17)/4</f>
        <v>0</v>
      </c>
    </row>
    <row r="18" spans="1:21">
      <c r="A18" s="219" t="s">
        <v>1000</v>
      </c>
      <c r="B18" s="220" t="s">
        <v>999</v>
      </c>
      <c r="C18" s="11">
        <v>22124655.378125999</v>
      </c>
      <c r="D18" s="96">
        <f>100-(100*((C18)-(MIN(C:C)))/((MAX(C:C))-(MIN(C:C))))</f>
        <v>1.1740135083528003E-2</v>
      </c>
      <c r="E18" s="17">
        <v>1</v>
      </c>
      <c r="F18" s="100">
        <f>100*((E18)-(MIN(E:E)))/((MAX(E:E))-(MIN(E:E)))</f>
        <v>0</v>
      </c>
      <c r="G18" s="11">
        <v>22124655.378125999</v>
      </c>
      <c r="H18" s="100">
        <f>100-(100*((G18)-(MIN(G:G)))/((MAX(G:G))-(MIN(G:G))))</f>
        <v>1.1740135083528003E-2</v>
      </c>
      <c r="I18" s="19">
        <v>0</v>
      </c>
      <c r="J18" s="100">
        <f>100*((I18)-(MIN(I:I)))/((MAX(I:I))-(MIN(I:I)))</f>
        <v>0</v>
      </c>
      <c r="K18" s="199">
        <f>(D18+F18+H18+J18)/4</f>
        <v>5.8700675417640014E-3</v>
      </c>
    </row>
    <row r="19" spans="1:21">
      <c r="A19" s="219" t="s">
        <v>1016</v>
      </c>
      <c r="B19" s="220" t="s">
        <v>1015</v>
      </c>
      <c r="C19" s="11">
        <v>15168209.283187</v>
      </c>
      <c r="D19" s="96">
        <f>100-(100*((C19)-(MIN(C:C)))/((MAX(C:C))-(MIN(C:C))))</f>
        <v>31.453590937591485</v>
      </c>
      <c r="E19" s="17">
        <v>3</v>
      </c>
      <c r="F19" s="100">
        <f>100*((E19)-(MIN(E:E)))/((MAX(E:E))-(MIN(E:E)))</f>
        <v>11.111111111111111</v>
      </c>
      <c r="G19" s="11">
        <v>5056069.7610619999</v>
      </c>
      <c r="H19" s="100">
        <f>100-(100*((G19)-(MIN(G:G)))/((MAX(G:G))-(MIN(G:G))))</f>
        <v>77.15859286093152</v>
      </c>
      <c r="I19" s="19">
        <v>2</v>
      </c>
      <c r="J19" s="100">
        <f>100*((I19)-(MIN(I:I)))/((MAX(I:I))-(MIN(I:I)))</f>
        <v>12.5</v>
      </c>
      <c r="K19" s="199">
        <f>(D19+F19+H19+J19)/4</f>
        <v>33.05582372740853</v>
      </c>
    </row>
    <row r="20" spans="1:21">
      <c r="A20" s="219" t="s">
        <v>932</v>
      </c>
      <c r="B20" s="220" t="s">
        <v>931</v>
      </c>
      <c r="C20" s="11">
        <v>4970910.6327569997</v>
      </c>
      <c r="D20" s="96">
        <f>100-(100*((C20)-(MIN(C:C)))/((MAX(C:C))-(MIN(C:C))))</f>
        <v>77.543496383519795</v>
      </c>
      <c r="E20" s="17">
        <v>4</v>
      </c>
      <c r="F20" s="100">
        <f>100*((E20)-(MIN(E:E)))/((MAX(E:E))-(MIN(E:E)))</f>
        <v>16.666666666666668</v>
      </c>
      <c r="G20" s="11">
        <v>1242727.6581890001</v>
      </c>
      <c r="H20" s="100">
        <f>100-(100*((G20)-(MIN(G:G)))/((MAX(G:G))-(MIN(G:G))))</f>
        <v>94.394194462830541</v>
      </c>
      <c r="I20" s="19">
        <v>2</v>
      </c>
      <c r="J20" s="100">
        <f>100*((I20)-(MIN(I:I)))/((MAX(I:I))-(MIN(I:I)))</f>
        <v>12.5</v>
      </c>
      <c r="K20" s="199">
        <f>(D20+F20+H20+J20)/4</f>
        <v>50.276089378254255</v>
      </c>
    </row>
    <row r="21" spans="1:21">
      <c r="A21" s="219" t="s">
        <v>1062</v>
      </c>
      <c r="B21" s="220" t="s">
        <v>1061</v>
      </c>
      <c r="C21" s="11">
        <v>13599352.328402</v>
      </c>
      <c r="D21" s="96">
        <f>100-(100*((C21)-(MIN(C:C)))/((MAX(C:C))-(MIN(C:C))))</f>
        <v>38.544534449496815</v>
      </c>
      <c r="E21" s="17">
        <v>4</v>
      </c>
      <c r="F21" s="100">
        <f>100*((E21)-(MIN(E:E)))/((MAX(E:E))-(MIN(E:E)))</f>
        <v>16.666666666666668</v>
      </c>
      <c r="G21" s="11">
        <v>3399838.082101</v>
      </c>
      <c r="H21" s="100">
        <f>100-(100*((G21)-(MIN(G:G)))/((MAX(G:G))-(MIN(G:G))))</f>
        <v>84.644453979321398</v>
      </c>
      <c r="I21" s="19">
        <v>1</v>
      </c>
      <c r="J21" s="100">
        <f>100*((I21)-(MIN(I:I)))/((MAX(I:I))-(MIN(I:I)))</f>
        <v>6.25</v>
      </c>
      <c r="K21" s="199">
        <f>(D21+F21+H21+J21)/4</f>
        <v>36.526413773871219</v>
      </c>
    </row>
    <row r="22" spans="1:21">
      <c r="A22" s="219" t="s">
        <v>942</v>
      </c>
      <c r="B22" s="220" t="s">
        <v>941</v>
      </c>
      <c r="C22" s="11">
        <v>1142740.653227</v>
      </c>
      <c r="D22" s="96">
        <f>100-(100*((C22)-(MIN(C:C)))/((MAX(C:C))-(MIN(C:C))))</f>
        <v>94.846117247726696</v>
      </c>
      <c r="E22" s="17">
        <v>8</v>
      </c>
      <c r="F22" s="100">
        <f>100*((E22)-(MIN(E:E)))/((MAX(E:E))-(MIN(E:E)))</f>
        <v>38.888888888888886</v>
      </c>
      <c r="G22" s="11">
        <v>142842.581653</v>
      </c>
      <c r="H22" s="100">
        <f>100-(100*((G22)-(MIN(G:G)))/((MAX(G:G))-(MIN(G:G))))</f>
        <v>99.365471750741904</v>
      </c>
      <c r="I22" s="19">
        <v>5</v>
      </c>
      <c r="J22" s="100">
        <f>100*((I22)-(MIN(I:I)))/((MAX(I:I))-(MIN(I:I)))</f>
        <v>31.25</v>
      </c>
      <c r="K22" s="199">
        <f>(D22+F22+H22+J22)/4</f>
        <v>66.087619471839375</v>
      </c>
    </row>
    <row r="23" spans="1:21">
      <c r="A23" s="219" t="s">
        <v>946</v>
      </c>
      <c r="B23" s="220" t="s">
        <v>945</v>
      </c>
      <c r="C23" s="11">
        <v>2756164.669096</v>
      </c>
      <c r="D23" s="96">
        <f>100-(100*((C23)-(MIN(C:C)))/((MAX(C:C))-(MIN(C:C))))</f>
        <v>87.553738855684955</v>
      </c>
      <c r="E23" s="17">
        <v>4</v>
      </c>
      <c r="F23" s="100">
        <f>100*((E23)-(MIN(E:E)))/((MAX(E:E))-(MIN(E:E)))</f>
        <v>16.666666666666668</v>
      </c>
      <c r="G23" s="11">
        <v>689041.16727400001</v>
      </c>
      <c r="H23" s="100">
        <f>100-(100*((G23)-(MIN(G:G)))/((MAX(G:G))-(MIN(G:G))))</f>
        <v>96.896755080870705</v>
      </c>
      <c r="I23" s="19">
        <v>2</v>
      </c>
      <c r="J23" s="100">
        <f>100*((I23)-(MIN(I:I)))/((MAX(I:I))-(MIN(I:I)))</f>
        <v>12.5</v>
      </c>
      <c r="K23" s="199">
        <f>(D23+F23+H23+J23)/4</f>
        <v>53.404290150805579</v>
      </c>
    </row>
    <row r="24" spans="1:21">
      <c r="A24" s="219" t="s">
        <v>884</v>
      </c>
      <c r="B24" s="220" t="s">
        <v>883</v>
      </c>
      <c r="C24" s="11">
        <v>22127252.859342001</v>
      </c>
      <c r="D24" s="96">
        <f>100-(100*((C24)-(MIN(C:C)))/((MAX(C:C))-(MIN(C:C))))</f>
        <v>0</v>
      </c>
      <c r="E24" s="17">
        <v>1</v>
      </c>
      <c r="F24" s="100">
        <f>100*((E24)-(MIN(E:E)))/((MAX(E:E))-(MIN(E:E)))</f>
        <v>0</v>
      </c>
      <c r="G24" s="11">
        <v>22127252.859342001</v>
      </c>
      <c r="H24" s="100">
        <f>100-(100*((G24)-(MIN(G:G)))/((MAX(G:G))-(MIN(G:G))))</f>
        <v>0</v>
      </c>
      <c r="I24" s="19">
        <v>0</v>
      </c>
      <c r="J24" s="100">
        <f>100*((I24)-(MIN(I:I)))/((MAX(I:I))-(MIN(I:I)))</f>
        <v>0</v>
      </c>
      <c r="K24" s="199">
        <f>(D24+F24+H24+J24)/4</f>
        <v>0</v>
      </c>
    </row>
    <row r="25" spans="1:21">
      <c r="A25" s="219" t="s">
        <v>978</v>
      </c>
      <c r="B25" s="221" t="s">
        <v>977</v>
      </c>
      <c r="C25" s="244">
        <v>728184.80351500004</v>
      </c>
      <c r="D25" s="96">
        <f>100-(100*((C25)-(MIN(C:C)))/((MAX(C:C))-(MIN(C:C))))</f>
        <v>96.719833078779345</v>
      </c>
      <c r="E25" s="17">
        <v>6</v>
      </c>
      <c r="F25" s="100">
        <f>100*((E25)-(MIN(E:E)))/((MAX(E:E))-(MIN(E:E)))</f>
        <v>27.777777777777779</v>
      </c>
      <c r="G25" s="19">
        <v>121364.133919</v>
      </c>
      <c r="H25" s="100">
        <f>100-(100*((G25)-(MIN(G:G)))/((MAX(G:G))-(MIN(G:G))))</f>
        <v>99.462550365296707</v>
      </c>
      <c r="I25" s="19">
        <v>6</v>
      </c>
      <c r="J25" s="100">
        <f>100*((I25)-(MIN(I:I)))/((MAX(I:I))-(MIN(I:I)))</f>
        <v>37.5</v>
      </c>
      <c r="K25" s="199">
        <f>(D25+F25+H25+J25)/4</f>
        <v>65.365040305463452</v>
      </c>
      <c r="U25"/>
    </row>
    <row r="26" spans="1:21">
      <c r="A26" s="219" t="s">
        <v>950</v>
      </c>
      <c r="B26" s="220" t="s">
        <v>949</v>
      </c>
      <c r="C26" s="11">
        <v>22116966.723154001</v>
      </c>
      <c r="D26" s="96">
        <f>100-(100*((C26)-(MIN(C:C)))/((MAX(C:C))-(MIN(C:C))))</f>
        <v>4.649143469863759E-2</v>
      </c>
      <c r="E26" s="17">
        <v>1</v>
      </c>
      <c r="F26" s="100">
        <f>100*((E26)-(MIN(E:E)))/((MAX(E:E))-(MIN(E:E)))</f>
        <v>0</v>
      </c>
      <c r="G26" s="11">
        <v>22116966.723154001</v>
      </c>
      <c r="H26" s="100">
        <f>100-(100*((G26)-(MIN(G:G)))/((MAX(G:G))-(MIN(G:G))))</f>
        <v>4.649143469863759E-2</v>
      </c>
      <c r="I26" s="19">
        <v>0</v>
      </c>
      <c r="J26" s="100">
        <f>100*((I26)-(MIN(I:I)))/((MAX(I:I))-(MIN(I:I)))</f>
        <v>0</v>
      </c>
      <c r="K26" s="199">
        <f>(D26+F26+H26+J26)/4</f>
        <v>2.3245717349318795E-2</v>
      </c>
    </row>
    <row r="27" spans="1:21">
      <c r="A27" s="219" t="s">
        <v>1060</v>
      </c>
      <c r="B27" s="220" t="s">
        <v>1059</v>
      </c>
      <c r="C27" s="11">
        <v>10768425.064114001</v>
      </c>
      <c r="D27" s="96">
        <f>100-(100*((C27)-(MIN(C:C)))/((MAX(C:C))-(MIN(C:C))))</f>
        <v>51.339802530601055</v>
      </c>
      <c r="E27" s="17">
        <v>2</v>
      </c>
      <c r="F27" s="100">
        <f>100*((E27)-(MIN(E:E)))/((MAX(E:E))-(MIN(E:E)))</f>
        <v>5.5555555555555554</v>
      </c>
      <c r="G27" s="11">
        <v>5384212.5320570003</v>
      </c>
      <c r="H27" s="100">
        <f>100-(100*((G27)-(MIN(G:G)))/((MAX(G:G))-(MIN(G:G))))</f>
        <v>75.67544817660017</v>
      </c>
      <c r="I27" s="19">
        <v>1</v>
      </c>
      <c r="J27" s="100">
        <f>100*((I27)-(MIN(I:I)))/((MAX(I:I))-(MIN(I:I)))</f>
        <v>6.25</v>
      </c>
      <c r="K27" s="199">
        <f>(D27+F27+H27+J27)/4</f>
        <v>34.705201565689194</v>
      </c>
    </row>
    <row r="28" spans="1:21">
      <c r="A28" s="219" t="s">
        <v>1024</v>
      </c>
      <c r="B28" s="220" t="s">
        <v>1023</v>
      </c>
      <c r="C28" s="11">
        <v>16139973.614023</v>
      </c>
      <c r="D28" s="96">
        <f>100-(100*((C28)-(MIN(C:C)))/((MAX(C:C))-(MIN(C:C))))</f>
        <v>27.061395743615435</v>
      </c>
      <c r="E28" s="17">
        <v>4</v>
      </c>
      <c r="F28" s="100">
        <f>100*((E28)-(MIN(E:E)))/((MAX(E:E))-(MIN(E:E)))</f>
        <v>16.666666666666668</v>
      </c>
      <c r="G28" s="11">
        <v>4034993.4035060001</v>
      </c>
      <c r="H28" s="100">
        <f>100-(100*((G28)-(MIN(G:G)))/((MAX(G:G))-(MIN(G:G))))</f>
        <v>81.773669302852198</v>
      </c>
      <c r="I28" s="19">
        <v>3</v>
      </c>
      <c r="J28" s="100">
        <f>100*((I28)-(MIN(I:I)))/((MAX(I:I))-(MIN(I:I)))</f>
        <v>18.75</v>
      </c>
      <c r="K28" s="199">
        <f>(D28+F28+H28+J28)/4</f>
        <v>36.062932928283573</v>
      </c>
    </row>
    <row r="29" spans="1:21">
      <c r="A29" s="219" t="s">
        <v>974</v>
      </c>
      <c r="B29" s="220" t="s">
        <v>973</v>
      </c>
      <c r="C29" s="11">
        <v>12189324.26049</v>
      </c>
      <c r="D29" s="96">
        <f>100-(100*((C29)-(MIN(C:C)))/((MAX(C:C))-(MIN(C:C))))</f>
        <v>44.917600744208954</v>
      </c>
      <c r="E29" s="17">
        <v>4</v>
      </c>
      <c r="F29" s="100">
        <f>100*((E29)-(MIN(E:E)))/((MAX(E:E))-(MIN(E:E)))</f>
        <v>16.666666666666668</v>
      </c>
      <c r="G29" s="11">
        <v>2437864.8520979998</v>
      </c>
      <c r="H29" s="100">
        <f>100-(100*((G29)-(MIN(G:G)))/((MAX(G:G))-(MIN(G:G))))</f>
        <v>88.992395206921216</v>
      </c>
      <c r="I29" s="19">
        <v>1</v>
      </c>
      <c r="J29" s="100">
        <f>100*((I29)-(MIN(I:I)))/((MAX(I:I))-(MIN(I:I)))</f>
        <v>6.25</v>
      </c>
      <c r="K29" s="199">
        <f>(D29+F29+H29+J29)/4</f>
        <v>39.20666565444921</v>
      </c>
    </row>
    <row r="30" spans="1:21">
      <c r="A30" s="219" t="s">
        <v>948</v>
      </c>
      <c r="B30" s="221" t="s">
        <v>947</v>
      </c>
      <c r="C30" s="11">
        <v>308372.43360300001</v>
      </c>
      <c r="D30" s="96">
        <f>100-(100*((C30)-(MIN(C:C)))/((MAX(C:C))-(MIN(C:C))))</f>
        <v>98.617307409734565</v>
      </c>
      <c r="E30" s="17">
        <v>8</v>
      </c>
      <c r="F30" s="100">
        <f>100*((E30)-(MIN(E:E)))/((MAX(E:E))-(MIN(E:E)))</f>
        <v>38.888888888888886</v>
      </c>
      <c r="G30" s="11">
        <v>38546.554199999999</v>
      </c>
      <c r="H30" s="100">
        <f>100-(100*((G30)-(MIN(G:G)))/((MAX(G:G))-(MIN(G:G))))</f>
        <v>99.836870520992889</v>
      </c>
      <c r="I30" s="21">
        <v>8</v>
      </c>
      <c r="J30" s="100">
        <f>100*((I30)-(MIN(I:I)))/((MAX(I:I))-(MIN(I:I)))</f>
        <v>50</v>
      </c>
      <c r="K30" s="199">
        <f>(D30+F30+H30+J30)/4</f>
        <v>71.835766704904088</v>
      </c>
    </row>
    <row r="31" spans="1:21">
      <c r="A31" s="219" t="s">
        <v>908</v>
      </c>
      <c r="B31" s="220" t="s">
        <v>907</v>
      </c>
      <c r="C31" s="11">
        <v>84495.511570000002</v>
      </c>
      <c r="D31" s="96">
        <f>100-(100*((C31)-(MIN(C:C)))/((MAX(C:C))-(MIN(C:C))))</f>
        <v>99.629189725017284</v>
      </c>
      <c r="E31" s="17">
        <v>3</v>
      </c>
      <c r="F31" s="100">
        <f>100*((E31)-(MIN(E:E)))/((MAX(E:E))-(MIN(E:E)))</f>
        <v>11.111111111111111</v>
      </c>
      <c r="G31" s="11">
        <v>28165.170523000001</v>
      </c>
      <c r="H31" s="100">
        <f>100-(100*((G31)-(MIN(G:G)))/((MAX(G:G))-(MIN(G:G))))</f>
        <v>99.883792456740125</v>
      </c>
      <c r="I31" s="19">
        <v>3</v>
      </c>
      <c r="J31" s="100">
        <f>100*((I31)-(MIN(I:I)))/((MAX(I:I))-(MIN(I:I)))</f>
        <v>18.75</v>
      </c>
      <c r="K31" s="199">
        <f>(D31+F31+H31+J31)/4</f>
        <v>57.343523323217127</v>
      </c>
    </row>
    <row r="32" spans="1:21">
      <c r="A32" s="219" t="s">
        <v>1040</v>
      </c>
      <c r="B32" s="221" t="s">
        <v>1039</v>
      </c>
      <c r="C32" s="11">
        <v>20297.888231000001</v>
      </c>
      <c r="D32" s="96">
        <f>100-(100*((C32)-(MIN(C:C)))/((MAX(C:C))-(MIN(C:C))))</f>
        <v>99.919351118831415</v>
      </c>
      <c r="E32" s="17">
        <v>1</v>
      </c>
      <c r="F32" s="100">
        <f>100*((E32)-(MIN(E:E)))/((MAX(E:E))-(MIN(E:E)))</f>
        <v>0</v>
      </c>
      <c r="G32" s="11">
        <v>20297.888231000001</v>
      </c>
      <c r="H32" s="100">
        <f>100-(100*((G32)-(MIN(G:G)))/((MAX(G:G))-(MIN(G:G))))</f>
        <v>99.919351118831415</v>
      </c>
      <c r="I32" s="19">
        <v>1</v>
      </c>
      <c r="J32" s="100">
        <f>100*((I32)-(MIN(I:I)))/((MAX(I:I))-(MIN(I:I)))</f>
        <v>6.25</v>
      </c>
      <c r="K32" s="199">
        <f>(D32+F32+H32+J32)/4</f>
        <v>51.522175559415707</v>
      </c>
    </row>
    <row r="33" spans="1:11">
      <c r="A33" s="219" t="s">
        <v>934</v>
      </c>
      <c r="B33" s="220" t="s">
        <v>933</v>
      </c>
      <c r="C33" s="11">
        <v>22127252.859342001</v>
      </c>
      <c r="D33" s="96">
        <f>100-(100*((C33)-(MIN(C:C)))/((MAX(C:C))-(MIN(C:C))))</f>
        <v>0</v>
      </c>
      <c r="E33" s="17">
        <v>1</v>
      </c>
      <c r="F33" s="100">
        <f>100*((E33)-(MIN(E:E)))/((MAX(E:E))-(MIN(E:E)))</f>
        <v>0</v>
      </c>
      <c r="G33" s="11">
        <v>22127252.859342001</v>
      </c>
      <c r="H33" s="100">
        <f>100-(100*((G33)-(MIN(G:G)))/((MAX(G:G))-(MIN(G:G))))</f>
        <v>0</v>
      </c>
      <c r="I33" s="19">
        <v>0</v>
      </c>
      <c r="J33" s="100">
        <f>100*((I33)-(MIN(I:I)))/((MAX(I:I))-(MIN(I:I)))</f>
        <v>0</v>
      </c>
      <c r="K33" s="199">
        <f>(D33+F33+H33+J33)/4</f>
        <v>0</v>
      </c>
    </row>
    <row r="34" spans="1:11">
      <c r="A34" s="219" t="s">
        <v>928</v>
      </c>
      <c r="B34" s="220" t="s">
        <v>927</v>
      </c>
      <c r="C34" s="11">
        <v>22127252.859342001</v>
      </c>
      <c r="D34" s="96">
        <f>100-(100*((C34)-(MIN(C:C)))/((MAX(C:C))-(MIN(C:C))))</f>
        <v>0</v>
      </c>
      <c r="E34" s="17">
        <v>1</v>
      </c>
      <c r="F34" s="100">
        <f>100*((E34)-(MIN(E:E)))/((MAX(E:E))-(MIN(E:E)))</f>
        <v>0</v>
      </c>
      <c r="G34" s="11">
        <v>22127252.859342001</v>
      </c>
      <c r="H34" s="100">
        <f>100-(100*((G34)-(MIN(G:G)))/((MAX(G:G))-(MIN(G:G))))</f>
        <v>0</v>
      </c>
      <c r="I34" s="19">
        <v>0</v>
      </c>
      <c r="J34" s="100">
        <f>100*((I34)-(MIN(I:I)))/((MAX(I:I))-(MIN(I:I)))</f>
        <v>0</v>
      </c>
      <c r="K34" s="199">
        <f>(D34+F34+H34+J34)/4</f>
        <v>0</v>
      </c>
    </row>
    <row r="35" spans="1:11">
      <c r="A35" s="219" t="s">
        <v>1042</v>
      </c>
      <c r="B35" s="220" t="s">
        <v>1041</v>
      </c>
      <c r="C35" s="11">
        <v>93957.121572999997</v>
      </c>
      <c r="D35" s="96">
        <f>100-(100*((C35)-(MIN(C:C)))/((MAX(C:C))-(MIN(C:C))))</f>
        <v>99.586424996302952</v>
      </c>
      <c r="E35" s="17">
        <v>2</v>
      </c>
      <c r="F35" s="100">
        <f>100*((E35)-(MIN(E:E)))/((MAX(E:E))-(MIN(E:E)))</f>
        <v>5.5555555555555554</v>
      </c>
      <c r="G35" s="11">
        <v>46978.560787000002</v>
      </c>
      <c r="H35" s="100">
        <f>100-(100*((G35)-(MIN(G:G)))/((MAX(G:G))-(MIN(G:G))))</f>
        <v>99.798759409448863</v>
      </c>
      <c r="I35" s="19">
        <v>2</v>
      </c>
      <c r="J35" s="100">
        <f>100*((I35)-(MIN(I:I)))/((MAX(I:I))-(MIN(I:I)))</f>
        <v>12.5</v>
      </c>
      <c r="K35" s="199">
        <f>(D35+F35+H35+J35)/4</f>
        <v>54.360184990326843</v>
      </c>
    </row>
    <row r="36" spans="1:11">
      <c r="A36" s="219" t="s">
        <v>834</v>
      </c>
      <c r="B36" s="220" t="s">
        <v>833</v>
      </c>
      <c r="C36" s="11">
        <v>22127252.859342001</v>
      </c>
      <c r="D36" s="96">
        <f>100-(100*((C36)-(MIN(C:C)))/((MAX(C:C))-(MIN(C:C))))</f>
        <v>0</v>
      </c>
      <c r="E36" s="17">
        <v>1</v>
      </c>
      <c r="F36" s="100">
        <f>100*((E36)-(MIN(E:E)))/((MAX(E:E))-(MIN(E:E)))</f>
        <v>0</v>
      </c>
      <c r="G36" s="11">
        <v>22127252.859342001</v>
      </c>
      <c r="H36" s="100">
        <f>100-(100*((G36)-(MIN(G:G)))/((MAX(G:G))-(MIN(G:G))))</f>
        <v>0</v>
      </c>
      <c r="I36" s="19">
        <v>0</v>
      </c>
      <c r="J36" s="100">
        <f>100*((I36)-(MIN(I:I)))/((MAX(I:I))-(MIN(I:I)))</f>
        <v>0</v>
      </c>
      <c r="K36" s="199">
        <f>(D36+F36+H36+J36)/4</f>
        <v>0</v>
      </c>
    </row>
    <row r="37" spans="1:11">
      <c r="A37" s="219" t="s">
        <v>952</v>
      </c>
      <c r="B37" s="220" t="s">
        <v>951</v>
      </c>
      <c r="C37" s="11">
        <v>22127252.859342001</v>
      </c>
      <c r="D37" s="96">
        <f>100-(100*((C37)-(MIN(C:C)))/((MAX(C:C))-(MIN(C:C))))</f>
        <v>0</v>
      </c>
      <c r="E37" s="17">
        <v>1</v>
      </c>
      <c r="F37" s="100">
        <f>100*((E37)-(MIN(E:E)))/((MAX(E:E))-(MIN(E:E)))</f>
        <v>0</v>
      </c>
      <c r="G37" s="11">
        <v>22127252.859342001</v>
      </c>
      <c r="H37" s="100">
        <f>100-(100*((G37)-(MIN(G:G)))/((MAX(G:G))-(MIN(G:G))))</f>
        <v>0</v>
      </c>
      <c r="I37" s="19">
        <v>0</v>
      </c>
      <c r="J37" s="100">
        <f>100*((I37)-(MIN(I:I)))/((MAX(I:I))-(MIN(I:I)))</f>
        <v>0</v>
      </c>
      <c r="K37" s="199">
        <f>(D37+F37+H37+J37)/4</f>
        <v>0</v>
      </c>
    </row>
    <row r="38" spans="1:11">
      <c r="A38" s="219" t="s">
        <v>992</v>
      </c>
      <c r="B38" s="220" t="s">
        <v>991</v>
      </c>
      <c r="C38" s="11">
        <v>3060974.4977850001</v>
      </c>
      <c r="D38" s="96">
        <f>100-(100*((C38)-(MIN(C:C)))/((MAX(C:C))-(MIN(C:C))))</f>
        <v>86.176054758664492</v>
      </c>
      <c r="E38" s="17">
        <v>10</v>
      </c>
      <c r="F38" s="100">
        <f>100*((E38)-(MIN(E:E)))/((MAX(E:E))-(MIN(E:E)))</f>
        <v>50</v>
      </c>
      <c r="G38" s="11">
        <v>306097.44977900002</v>
      </c>
      <c r="H38" s="100">
        <f>100-(100*((G38)-(MIN(G:G)))/((MAX(G:G))-(MIN(G:G))))</f>
        <v>98.627589916203547</v>
      </c>
      <c r="I38" s="19">
        <v>7</v>
      </c>
      <c r="J38" s="100">
        <f>100*((I38)-(MIN(I:I)))/((MAX(I:I))-(MIN(I:I)))</f>
        <v>43.75</v>
      </c>
      <c r="K38" s="199">
        <f>(D38+F38+H38+J38)/4</f>
        <v>69.638411168717013</v>
      </c>
    </row>
    <row r="39" spans="1:11">
      <c r="A39" s="219" t="s">
        <v>940</v>
      </c>
      <c r="B39" s="220" t="s">
        <v>939</v>
      </c>
      <c r="C39" s="12">
        <v>135524.88</v>
      </c>
      <c r="D39" s="96">
        <f>100-(100*((C39)-(MIN(C:C)))/((MAX(C:C))-(MIN(C:C))))</f>
        <v>99.398546409907055</v>
      </c>
      <c r="E39" s="17">
        <v>4</v>
      </c>
      <c r="F39" s="100">
        <f>100*((E39)-(MIN(E:E)))/((MAX(E:E))-(MIN(E:E)))</f>
        <v>16.666666666666668</v>
      </c>
      <c r="G39" s="11">
        <v>3000</v>
      </c>
      <c r="H39" s="100">
        <f>100-(100*((G39)-(MIN(G:G)))/((MAX(G:G))-(MIN(G:G))))</f>
        <v>99.99753437699728</v>
      </c>
      <c r="I39" s="19">
        <v>4</v>
      </c>
      <c r="J39" s="100">
        <f>100*((I39)-(MIN(I:I)))/((MAX(I:I))-(MIN(I:I)))</f>
        <v>25</v>
      </c>
      <c r="K39" s="199">
        <f>(D39+F39+H39+J39)/4</f>
        <v>60.265686863392752</v>
      </c>
    </row>
    <row r="40" spans="1:11">
      <c r="A40" s="219" t="s">
        <v>990</v>
      </c>
      <c r="B40" s="220" t="s">
        <v>989</v>
      </c>
      <c r="C40" s="11">
        <v>22127252.859342001</v>
      </c>
      <c r="D40" s="96">
        <f>100-(100*((C40)-(MIN(C:C)))/((MAX(C:C))-(MIN(C:C))))</f>
        <v>0</v>
      </c>
      <c r="E40" s="17">
        <v>1</v>
      </c>
      <c r="F40" s="100">
        <f>100*((E40)-(MIN(E:E)))/((MAX(E:E))-(MIN(E:E)))</f>
        <v>0</v>
      </c>
      <c r="G40" s="11">
        <v>22127252.859342001</v>
      </c>
      <c r="H40" s="100">
        <f>100-(100*((G40)-(MIN(G:G)))/((MAX(G:G))-(MIN(G:G))))</f>
        <v>0</v>
      </c>
      <c r="I40" s="19">
        <v>0</v>
      </c>
      <c r="J40" s="100">
        <f>100*((I40)-(MIN(I:I)))/((MAX(I:I))-(MIN(I:I)))</f>
        <v>0</v>
      </c>
      <c r="K40" s="199">
        <f>(D40+F40+H40+J40)/4</f>
        <v>0</v>
      </c>
    </row>
    <row r="41" spans="1:11">
      <c r="A41" s="219" t="s">
        <v>980</v>
      </c>
      <c r="B41" s="220" t="s">
        <v>979</v>
      </c>
      <c r="C41" s="11">
        <v>8955764.1152459998</v>
      </c>
      <c r="D41" s="96">
        <f>100-(100*((C41)-(MIN(C:C)))/((MAX(C:C))-(MIN(C:C))))</f>
        <v>59.532695040945448</v>
      </c>
      <c r="E41" s="17">
        <v>7</v>
      </c>
      <c r="F41" s="100">
        <f>100*((E41)-(MIN(E:E)))/((MAX(E:E))-(MIN(E:E)))</f>
        <v>33.333333333333336</v>
      </c>
      <c r="G41" s="11">
        <v>1279394.8736070001</v>
      </c>
      <c r="H41" s="100">
        <f>100-(100*((G41)-(MIN(G:G)))/((MAX(G:G))-(MIN(G:G))))</f>
        <v>94.228465425218218</v>
      </c>
      <c r="I41" s="19">
        <v>4</v>
      </c>
      <c r="J41" s="100">
        <f>100*((I41)-(MIN(I:I)))/((MAX(I:I))-(MIN(I:I)))</f>
        <v>25</v>
      </c>
      <c r="K41" s="199">
        <f>(D41+F41+H41+J41)/4</f>
        <v>53.02362344987425</v>
      </c>
    </row>
    <row r="42" spans="1:11">
      <c r="A42" s="219" t="s">
        <v>812</v>
      </c>
      <c r="B42" s="220" t="s">
        <v>811</v>
      </c>
      <c r="C42" s="11">
        <v>21158118.129604999</v>
      </c>
      <c r="D42" s="96">
        <f>100-(100*((C42)-(MIN(C:C)))/((MAX(C:C))-(MIN(C:C))))</f>
        <v>4.380309882957107</v>
      </c>
      <c r="E42" s="17">
        <v>2</v>
      </c>
      <c r="F42" s="100">
        <f>100*((E42)-(MIN(E:E)))/((MAX(E:E))-(MIN(E:E)))</f>
        <v>5.5555555555555554</v>
      </c>
      <c r="G42" s="11">
        <v>10579059.064803001</v>
      </c>
      <c r="H42" s="100">
        <f>100-(100*((G42)-(MIN(G:G)))/((MAX(G:G))-(MIN(G:G))))</f>
        <v>52.195701852775933</v>
      </c>
      <c r="I42" s="19">
        <v>0</v>
      </c>
      <c r="J42" s="100">
        <f>100*((I42)-(MIN(I:I)))/((MAX(I:I))-(MIN(I:I)))</f>
        <v>0</v>
      </c>
      <c r="K42" s="199">
        <f>(D42+F42+H42+J42)/4</f>
        <v>15.532891822822149</v>
      </c>
    </row>
    <row r="43" spans="1:11">
      <c r="A43" s="219" t="s">
        <v>806</v>
      </c>
      <c r="B43" s="220" t="s">
        <v>805</v>
      </c>
      <c r="C43" s="11">
        <v>13365054.958865</v>
      </c>
      <c r="D43" s="96">
        <f>100-(100*((C43)-(MIN(C:C)))/((MAX(C:C))-(MIN(C:C))))</f>
        <v>39.603515261805839</v>
      </c>
      <c r="E43" s="17">
        <v>4</v>
      </c>
      <c r="F43" s="100">
        <f>100*((E43)-(MIN(E:E)))/((MAX(E:E))-(MIN(E:E)))</f>
        <v>16.666666666666668</v>
      </c>
      <c r="G43" s="11">
        <v>3341263.7397159999</v>
      </c>
      <c r="H43" s="100">
        <f>100-(100*((G43)-(MIN(G:G)))/((MAX(G:G))-(MIN(G:G))))</f>
        <v>84.909199182402048</v>
      </c>
      <c r="I43" s="19">
        <v>2</v>
      </c>
      <c r="J43" s="100">
        <f>100*((I43)-(MIN(I:I)))/((MAX(I:I))-(MIN(I:I)))</f>
        <v>12.5</v>
      </c>
      <c r="K43" s="199">
        <f>(D43+F43+H43+J43)/4</f>
        <v>38.419845277718636</v>
      </c>
    </row>
    <row r="44" spans="1:11">
      <c r="A44" s="219" t="s">
        <v>1018</v>
      </c>
      <c r="B44" s="220" t="s">
        <v>1017</v>
      </c>
      <c r="C44" s="11">
        <v>6249963.5899419999</v>
      </c>
      <c r="D44" s="96">
        <f>100-(100*((C44)-(MIN(C:C)))/((MAX(C:C))-(MIN(C:C))))</f>
        <v>71.762413385180253</v>
      </c>
      <c r="E44" s="17">
        <v>2</v>
      </c>
      <c r="F44" s="100">
        <f>100*((E44)-(MIN(E:E)))/((MAX(E:E))-(MIN(E:E)))</f>
        <v>5.5555555555555554</v>
      </c>
      <c r="G44" s="11">
        <v>3124981.7949709999</v>
      </c>
      <c r="H44" s="100">
        <f>100-(100*((G44)-(MIN(G:G)))/((MAX(G:G))-(MIN(G:G))))</f>
        <v>85.886753603889758</v>
      </c>
      <c r="I44" s="19">
        <v>1</v>
      </c>
      <c r="J44" s="100">
        <f>100*((I44)-(MIN(I:I)))/((MAX(I:I))-(MIN(I:I)))</f>
        <v>6.25</v>
      </c>
      <c r="K44" s="199">
        <f>(D44+F44+H44+J44)/4</f>
        <v>42.363680636156388</v>
      </c>
    </row>
    <row r="45" spans="1:11">
      <c r="A45" s="219" t="s">
        <v>914</v>
      </c>
      <c r="B45" s="220" t="s">
        <v>913</v>
      </c>
      <c r="C45" s="11">
        <v>11188173.762542</v>
      </c>
      <c r="D45" s="96">
        <f>100-(100*((C45)-(MIN(C:C)))/((MAX(C:C))-(MIN(C:C))))</f>
        <v>49.442615982987078</v>
      </c>
      <c r="E45" s="17">
        <v>3</v>
      </c>
      <c r="F45" s="100">
        <f>100*((E45)-(MIN(E:E)))/((MAX(E:E))-(MIN(E:E)))</f>
        <v>11.111111111111111</v>
      </c>
      <c r="G45" s="11">
        <v>3729391.2541809999</v>
      </c>
      <c r="H45" s="100">
        <f>100-(100*((G45)-(MIN(G:G)))/((MAX(G:G))-(MIN(G:G))))</f>
        <v>83.154934542727048</v>
      </c>
      <c r="I45" s="19">
        <v>1</v>
      </c>
      <c r="J45" s="100">
        <f>100*((I45)-(MIN(I:I)))/((MAX(I:I))-(MIN(I:I)))</f>
        <v>6.25</v>
      </c>
      <c r="K45" s="199">
        <f>(D45+F45+H45+J45)/4</f>
        <v>37.48966540920631</v>
      </c>
    </row>
    <row r="46" spans="1:11">
      <c r="A46" s="219" t="s">
        <v>898</v>
      </c>
      <c r="B46" s="220" t="s">
        <v>897</v>
      </c>
      <c r="C46" s="11">
        <v>21785833.024427999</v>
      </c>
      <c r="D46" s="96">
        <f>100-(100*((C46)-(MIN(C:C)))/((MAX(C:C))-(MIN(C:C))))</f>
        <v>1.543154559652649</v>
      </c>
      <c r="E46" s="17">
        <v>1</v>
      </c>
      <c r="F46" s="100">
        <f>100*((E46)-(MIN(E:E)))/((MAX(E:E))-(MIN(E:E)))</f>
        <v>0</v>
      </c>
      <c r="G46" s="11">
        <v>21785833.024427999</v>
      </c>
      <c r="H46" s="100">
        <f>100-(100*((G46)-(MIN(G:G)))/((MAX(G:G))-(MIN(G:G))))</f>
        <v>1.543154559652649</v>
      </c>
      <c r="I46" s="19">
        <v>0</v>
      </c>
      <c r="J46" s="100">
        <f>100*((I46)-(MIN(I:I)))/((MAX(I:I))-(MIN(I:I)))</f>
        <v>0</v>
      </c>
      <c r="K46" s="199">
        <f>(D46+F46+H46+J46)/4</f>
        <v>0.77157727982632451</v>
      </c>
    </row>
    <row r="47" spans="1:11">
      <c r="A47" s="219" t="s">
        <v>1066</v>
      </c>
      <c r="B47" s="220" t="s">
        <v>1065</v>
      </c>
      <c r="C47" s="11">
        <v>1538689.8688119999</v>
      </c>
      <c r="D47" s="96">
        <f>100-(100*((C47)-(MIN(C:C)))/((MAX(C:C))-(MIN(C:C))))</f>
        <v>93.056499964434451</v>
      </c>
      <c r="E47" s="17">
        <v>9</v>
      </c>
      <c r="F47" s="100">
        <f>100*((E47)-(MIN(E:E)))/((MAX(E:E))-(MIN(E:E)))</f>
        <v>44.444444444444443</v>
      </c>
      <c r="G47" s="11">
        <v>170965.54097900001</v>
      </c>
      <c r="H47" s="100">
        <f>100-(100*((G47)-(MIN(G:G)))/((MAX(G:G))-(MIN(G:G))))</f>
        <v>99.238361171692574</v>
      </c>
      <c r="I47" s="19">
        <v>9</v>
      </c>
      <c r="J47" s="100">
        <f>100*((I47)-(MIN(I:I)))/((MAX(I:I))-(MIN(I:I)))</f>
        <v>56.25</v>
      </c>
      <c r="K47" s="199">
        <f>(D47+F47+H47+J47)/4</f>
        <v>73.247326395142863</v>
      </c>
    </row>
    <row r="48" spans="1:11">
      <c r="A48" s="219" t="s">
        <v>904</v>
      </c>
      <c r="B48" s="220" t="s">
        <v>903</v>
      </c>
      <c r="C48" s="11">
        <v>22127252.859342001</v>
      </c>
      <c r="D48" s="96">
        <f>100-(100*((C48)-(MIN(C:C)))/((MAX(C:C))-(MIN(C:C))))</f>
        <v>0</v>
      </c>
      <c r="E48" s="17">
        <v>1</v>
      </c>
      <c r="F48" s="100">
        <f>100*((E48)-(MIN(E:E)))/((MAX(E:E))-(MIN(E:E)))</f>
        <v>0</v>
      </c>
      <c r="G48" s="11">
        <v>22127252.859342001</v>
      </c>
      <c r="H48" s="100">
        <f>100-(100*((G48)-(MIN(G:G)))/((MAX(G:G))-(MIN(G:G))))</f>
        <v>0</v>
      </c>
      <c r="I48" s="19">
        <v>0</v>
      </c>
      <c r="J48" s="100">
        <f>100*((I48)-(MIN(I:I)))/((MAX(I:I))-(MIN(I:I)))</f>
        <v>0</v>
      </c>
      <c r="K48" s="199">
        <f>(D48+F48+H48+J48)/4</f>
        <v>0</v>
      </c>
    </row>
    <row r="49" spans="1:11">
      <c r="A49" s="219" t="s">
        <v>1004</v>
      </c>
      <c r="B49" s="220" t="s">
        <v>1003</v>
      </c>
      <c r="C49" s="11">
        <v>374703.23692200001</v>
      </c>
      <c r="D49" s="96">
        <f>100-(100*((C49)-(MIN(C:C)))/((MAX(C:C))-(MIN(C:C))))</f>
        <v>98.317504436621064</v>
      </c>
      <c r="E49" s="17">
        <v>1</v>
      </c>
      <c r="F49" s="100">
        <f>100*((E49)-(MIN(E:E)))/((MAX(E:E))-(MIN(E:E)))</f>
        <v>0</v>
      </c>
      <c r="G49" s="11">
        <v>374703.23692200001</v>
      </c>
      <c r="H49" s="100">
        <f>100-(100*((G49)-(MIN(G:G)))/((MAX(G:G))-(MIN(G:G))))</f>
        <v>98.317504436621064</v>
      </c>
      <c r="I49" s="19">
        <v>1</v>
      </c>
      <c r="J49" s="100">
        <f>100*((I49)-(MIN(I:I)))/((MAX(I:I))-(MIN(I:I)))</f>
        <v>6.25</v>
      </c>
      <c r="K49" s="199">
        <f>(D49+F49+H49+J49)/4</f>
        <v>50.721252218310532</v>
      </c>
    </row>
    <row r="50" spans="1:11">
      <c r="A50" s="219" t="s">
        <v>916</v>
      </c>
      <c r="B50" s="220" t="s">
        <v>915</v>
      </c>
      <c r="C50" s="11">
        <v>22127252.859342001</v>
      </c>
      <c r="D50" s="96">
        <f>100-(100*((C50)-(MIN(C:C)))/((MAX(C:C))-(MIN(C:C))))</f>
        <v>0</v>
      </c>
      <c r="E50" s="17">
        <v>1</v>
      </c>
      <c r="F50" s="100">
        <f>100*((E50)-(MIN(E:E)))/((MAX(E:E))-(MIN(E:E)))</f>
        <v>0</v>
      </c>
      <c r="G50" s="11">
        <v>22127252.859342001</v>
      </c>
      <c r="H50" s="100">
        <f>100-(100*((G50)-(MIN(G:G)))/((MAX(G:G))-(MIN(G:G))))</f>
        <v>0</v>
      </c>
      <c r="I50" s="19">
        <v>0</v>
      </c>
      <c r="J50" s="100">
        <f>100*((I50)-(MIN(I:I)))/((MAX(I:I))-(MIN(I:I)))</f>
        <v>0</v>
      </c>
      <c r="K50" s="199">
        <f>(D50+F50+H50+J50)/4</f>
        <v>0</v>
      </c>
    </row>
    <row r="51" spans="1:11">
      <c r="A51" s="219" t="s">
        <v>882</v>
      </c>
      <c r="B51" s="220" t="s">
        <v>881</v>
      </c>
      <c r="C51" s="11">
        <v>21299469.178013999</v>
      </c>
      <c r="D51" s="96">
        <f>100-(100*((C51)-(MIN(C:C)))/((MAX(C:C))-(MIN(C:C))))</f>
        <v>3.7414292657282573</v>
      </c>
      <c r="E51" s="17">
        <v>1</v>
      </c>
      <c r="F51" s="100">
        <f>100*((E51)-(MIN(E:E)))/((MAX(E:E))-(MIN(E:E)))</f>
        <v>0</v>
      </c>
      <c r="G51" s="11">
        <v>21299469.178013999</v>
      </c>
      <c r="H51" s="100">
        <f>100-(100*((G51)-(MIN(G:G)))/((MAX(G:G))-(MIN(G:G))))</f>
        <v>3.7414292657282573</v>
      </c>
      <c r="I51" s="19">
        <v>0</v>
      </c>
      <c r="J51" s="100">
        <f>100*((I51)-(MIN(I:I)))/((MAX(I:I))-(MIN(I:I)))</f>
        <v>0</v>
      </c>
      <c r="K51" s="199">
        <f>(D51+F51+H51+J51)/4</f>
        <v>1.8707146328641286</v>
      </c>
    </row>
    <row r="52" spans="1:11">
      <c r="A52" s="219" t="s">
        <v>810</v>
      </c>
      <c r="B52" s="220" t="s">
        <v>809</v>
      </c>
      <c r="C52" s="11">
        <v>22127252.859342001</v>
      </c>
      <c r="D52" s="96">
        <f>100-(100*((C52)-(MIN(C:C)))/((MAX(C:C))-(MIN(C:C))))</f>
        <v>0</v>
      </c>
      <c r="E52" s="17">
        <v>1</v>
      </c>
      <c r="F52" s="100">
        <f>100*((E52)-(MIN(E:E)))/((MAX(E:E))-(MIN(E:E)))</f>
        <v>0</v>
      </c>
      <c r="G52" s="11">
        <v>22127252.859342001</v>
      </c>
      <c r="H52" s="100">
        <f>100-(100*((G52)-(MIN(G:G)))/((MAX(G:G))-(MIN(G:G))))</f>
        <v>0</v>
      </c>
      <c r="I52" s="19">
        <v>0</v>
      </c>
      <c r="J52" s="100">
        <f>100*((I52)-(MIN(I:I)))/((MAX(I:I))-(MIN(I:I)))</f>
        <v>0</v>
      </c>
      <c r="K52" s="199">
        <f>(D52+F52+H52+J52)/4</f>
        <v>0</v>
      </c>
    </row>
    <row r="53" spans="1:11">
      <c r="A53" s="219" t="s">
        <v>1048</v>
      </c>
      <c r="B53" s="220" t="s">
        <v>1047</v>
      </c>
      <c r="C53" s="11">
        <v>22127252.859342001</v>
      </c>
      <c r="D53" s="96">
        <f>100-(100*((C53)-(MIN(C:C)))/((MAX(C:C))-(MIN(C:C))))</f>
        <v>0</v>
      </c>
      <c r="E53" s="17">
        <v>1</v>
      </c>
      <c r="F53" s="100">
        <f>100*((E53)-(MIN(E:E)))/((MAX(E:E))-(MIN(E:E)))</f>
        <v>0</v>
      </c>
      <c r="G53" s="11">
        <v>22127252.859342001</v>
      </c>
      <c r="H53" s="100">
        <f>100-(100*((G53)-(MIN(G:G)))/((MAX(G:G))-(MIN(G:G))))</f>
        <v>0</v>
      </c>
      <c r="I53" s="19">
        <v>0</v>
      </c>
      <c r="J53" s="100">
        <f>100*((I53)-(MIN(I:I)))/((MAX(I:I))-(MIN(I:I)))</f>
        <v>0</v>
      </c>
      <c r="K53" s="199">
        <f>(D53+F53+H53+J53)/4</f>
        <v>0</v>
      </c>
    </row>
    <row r="54" spans="1:11">
      <c r="A54" s="219" t="s">
        <v>864</v>
      </c>
      <c r="B54" s="220" t="s">
        <v>863</v>
      </c>
      <c r="C54" s="11">
        <v>34327.170703999996</v>
      </c>
      <c r="D54" s="96">
        <f>100-(100*((C54)-(MIN(C:C)))/((MAX(C:C))-(MIN(C:C))))</f>
        <v>99.855941354655542</v>
      </c>
      <c r="E54" s="17">
        <v>1</v>
      </c>
      <c r="F54" s="100">
        <f>100*((E54)-(MIN(E:E)))/((MAX(E:E))-(MIN(E:E)))</f>
        <v>0</v>
      </c>
      <c r="G54" s="11">
        <v>34327.170703999996</v>
      </c>
      <c r="H54" s="100">
        <f>100-(100*((G54)-(MIN(G:G)))/((MAX(G:G))-(MIN(G:G))))</f>
        <v>99.855941354655542</v>
      </c>
      <c r="I54" s="19">
        <v>1</v>
      </c>
      <c r="J54" s="100">
        <f>100*((I54)-(MIN(I:I)))/((MAX(I:I))-(MIN(I:I)))</f>
        <v>6.25</v>
      </c>
      <c r="K54" s="199">
        <f>(D54+F54+H54+J54)/4</f>
        <v>51.490470677327771</v>
      </c>
    </row>
    <row r="55" spans="1:11">
      <c r="A55" s="219" t="s">
        <v>836</v>
      </c>
      <c r="B55" s="220" t="s">
        <v>835</v>
      </c>
      <c r="C55" s="11">
        <v>1004570.855531</v>
      </c>
      <c r="D55" s="96">
        <f>100-(100*((C55)-(MIN(C:C)))/((MAX(C:C))-(MIN(C:C))))</f>
        <v>95.470619199625801</v>
      </c>
      <c r="E55" s="17">
        <v>3</v>
      </c>
      <c r="F55" s="100">
        <f>100*((E55)-(MIN(E:E)))/((MAX(E:E))-(MIN(E:E)))</f>
        <v>11.111111111111111</v>
      </c>
      <c r="G55" s="11">
        <v>334856.95184400002</v>
      </c>
      <c r="H55" s="100">
        <f>100-(100*((G55)-(MIN(G:G)))/((MAX(G:G))-(MIN(G:G))))</f>
        <v>98.497602281606618</v>
      </c>
      <c r="I55" s="19">
        <v>1</v>
      </c>
      <c r="J55" s="100">
        <f>100*((I55)-(MIN(I:I)))/((MAX(I:I))-(MIN(I:I)))</f>
        <v>6.25</v>
      </c>
      <c r="K55" s="199">
        <f>(D55+F55+H55+J55)/4</f>
        <v>52.83233314808588</v>
      </c>
    </row>
    <row r="56" spans="1:11">
      <c r="A56" s="219" t="s">
        <v>910</v>
      </c>
      <c r="B56" s="220" t="s">
        <v>909</v>
      </c>
      <c r="C56" s="11">
        <v>22127252.859342001</v>
      </c>
      <c r="D56" s="96">
        <f>100-(100*((C56)-(MIN(C:C)))/((MAX(C:C))-(MIN(C:C))))</f>
        <v>0</v>
      </c>
      <c r="E56" s="17">
        <v>1</v>
      </c>
      <c r="F56" s="100">
        <f>100*((E56)-(MIN(E:E)))/((MAX(E:E))-(MIN(E:E)))</f>
        <v>0</v>
      </c>
      <c r="G56" s="11">
        <v>22127252.859342001</v>
      </c>
      <c r="H56" s="100">
        <f>100-(100*((G56)-(MIN(G:G)))/((MAX(G:G))-(MIN(G:G))))</f>
        <v>0</v>
      </c>
      <c r="I56" s="19">
        <v>0</v>
      </c>
      <c r="J56" s="100">
        <f>100*((I56)-(MIN(I:I)))/((MAX(I:I))-(MIN(I:I)))</f>
        <v>0</v>
      </c>
      <c r="K56" s="199">
        <f>(D56+F56+H56+J56)/4</f>
        <v>0</v>
      </c>
    </row>
    <row r="57" spans="1:11">
      <c r="A57" s="219" t="s">
        <v>854</v>
      </c>
      <c r="B57" s="220" t="s">
        <v>853</v>
      </c>
      <c r="C57" s="11">
        <v>1115948.9128020001</v>
      </c>
      <c r="D57" s="96">
        <f>100-(100*((C57)-(MIN(C:C)))/((MAX(C:C))-(MIN(C:C))))</f>
        <v>94.96721096335186</v>
      </c>
      <c r="E57" s="17">
        <v>6</v>
      </c>
      <c r="F57" s="100">
        <f>100*((E57)-(MIN(E:E)))/((MAX(E:E))-(MIN(E:E)))</f>
        <v>27.777777777777779</v>
      </c>
      <c r="G57" s="11">
        <v>185991.48546699999</v>
      </c>
      <c r="H57" s="100">
        <f>100-(100*((G57)-(MIN(G:G)))/((MAX(G:G))-(MIN(G:G))))</f>
        <v>99.170446679391375</v>
      </c>
      <c r="I57" s="19">
        <v>5</v>
      </c>
      <c r="J57" s="100">
        <f>100*((I57)-(MIN(I:I)))/((MAX(I:I))-(MIN(I:I)))</f>
        <v>31.25</v>
      </c>
      <c r="K57" s="199">
        <f>(D57+F57+H57+J57)/4</f>
        <v>63.291358855130255</v>
      </c>
    </row>
    <row r="58" spans="1:11">
      <c r="A58" s="219" t="s">
        <v>918</v>
      </c>
      <c r="B58" s="220" t="s">
        <v>917</v>
      </c>
      <c r="C58" s="11">
        <v>11070019.967193</v>
      </c>
      <c r="D58" s="96">
        <f>100-(100*((C58)-(MIN(C:C)))/((MAX(C:C))-(MIN(C:C))))</f>
        <v>49.976649303221684</v>
      </c>
      <c r="E58" s="17">
        <v>1</v>
      </c>
      <c r="F58" s="100">
        <f>100*((E58)-(MIN(E:E)))/((MAX(E:E))-(MIN(E:E)))</f>
        <v>0</v>
      </c>
      <c r="G58" s="11">
        <v>11070019.967193</v>
      </c>
      <c r="H58" s="100">
        <f>100-(100*((G58)-(MIN(G:G)))/((MAX(G:G))-(MIN(G:G))))</f>
        <v>49.976649303221684</v>
      </c>
      <c r="I58" s="19">
        <v>0</v>
      </c>
      <c r="J58" s="100">
        <f>100*((I58)-(MIN(I:I)))/((MAX(I:I))-(MIN(I:I)))</f>
        <v>0</v>
      </c>
      <c r="K58" s="199">
        <f>(D58+F58+H58+J58)/4</f>
        <v>24.988324651610842</v>
      </c>
    </row>
    <row r="59" spans="1:11">
      <c r="A59" s="219" t="s">
        <v>920</v>
      </c>
      <c r="B59" s="221" t="s">
        <v>919</v>
      </c>
      <c r="C59" s="11">
        <v>187078.078561</v>
      </c>
      <c r="D59" s="96">
        <f>100-(100*((C59)-(MIN(C:C)))/((MAX(C:C))-(MIN(C:C))))</f>
        <v>99.165535479408177</v>
      </c>
      <c r="E59" s="17">
        <v>6</v>
      </c>
      <c r="F59" s="100">
        <f>100*((E59)-(MIN(E:E)))/((MAX(E:E))-(MIN(E:E)))</f>
        <v>27.777777777777779</v>
      </c>
      <c r="G59" s="11">
        <v>31179.679759999999</v>
      </c>
      <c r="H59" s="100">
        <f>100-(100*((G59)-(MIN(G:G)))/((MAX(G:G))-(MIN(G:G))))</f>
        <v>99.870167432068186</v>
      </c>
      <c r="I59" s="19">
        <v>5</v>
      </c>
      <c r="J59" s="100">
        <f>100*((I59)-(MIN(I:I)))/((MAX(I:I))-(MIN(I:I)))</f>
        <v>31.25</v>
      </c>
      <c r="K59" s="199">
        <f>(D59+F59+H59+J59)/4</f>
        <v>64.515870172313541</v>
      </c>
    </row>
    <row r="60" spans="1:11">
      <c r="A60" s="219" t="s">
        <v>870</v>
      </c>
      <c r="B60" s="221" t="s">
        <v>869</v>
      </c>
      <c r="C60" s="11">
        <v>7489564.9333490003</v>
      </c>
      <c r="D60" s="96">
        <f>100-(100*((C60)-(MIN(C:C)))/((MAX(C:C))-(MIN(C:C))))</f>
        <v>66.159644390485255</v>
      </c>
      <c r="E60" s="17">
        <v>5</v>
      </c>
      <c r="F60" s="100">
        <f>100*((E60)-(MIN(E:E)))/((MAX(E:E))-(MIN(E:E)))</f>
        <v>22.222222222222221</v>
      </c>
      <c r="G60" s="11">
        <v>1497912.98667</v>
      </c>
      <c r="H60" s="100">
        <f>100-(100*((G60)-(MIN(G:G)))/((MAX(G:G))-(MIN(G:G))))</f>
        <v>93.240803936175567</v>
      </c>
      <c r="I60" s="19">
        <v>3</v>
      </c>
      <c r="J60" s="100">
        <f>100*((I60)-(MIN(I:I)))/((MAX(I:I))-(MIN(I:I)))</f>
        <v>18.75</v>
      </c>
      <c r="K60" s="199">
        <f>(D60+F60+H60+J60)/4</f>
        <v>50.093167637220759</v>
      </c>
    </row>
    <row r="61" spans="1:11">
      <c r="A61" s="219" t="s">
        <v>816</v>
      </c>
      <c r="B61" s="220" t="s">
        <v>815</v>
      </c>
      <c r="C61" s="11">
        <v>17966871.884537</v>
      </c>
      <c r="D61" s="96">
        <f>100-(100*((C61)-(MIN(C:C)))/((MAX(C:C))-(MIN(C:C))))</f>
        <v>18.804153170478699</v>
      </c>
      <c r="E61" s="17">
        <v>1</v>
      </c>
      <c r="F61" s="100">
        <f>100*((E61)-(MIN(E:E)))/((MAX(E:E))-(MIN(E:E)))</f>
        <v>0</v>
      </c>
      <c r="G61" s="11">
        <v>17966871.884537</v>
      </c>
      <c r="H61" s="100">
        <f>100-(100*((G61)-(MIN(G:G)))/((MAX(G:G))-(MIN(G:G))))</f>
        <v>18.804153170478699</v>
      </c>
      <c r="I61" s="19">
        <v>0</v>
      </c>
      <c r="J61" s="100">
        <f>100*((I61)-(MIN(I:I)))/((MAX(I:I))-(MIN(I:I)))</f>
        <v>0</v>
      </c>
      <c r="K61" s="199">
        <f>(D61+F61+H61+J61)/4</f>
        <v>9.4020765852393495</v>
      </c>
    </row>
    <row r="62" spans="1:11">
      <c r="A62" s="219" t="s">
        <v>862</v>
      </c>
      <c r="B62" s="220" t="s">
        <v>861</v>
      </c>
      <c r="C62" s="11">
        <v>15851846.684178</v>
      </c>
      <c r="D62" s="96">
        <f>100-(100*((C62)-(MIN(C:C)))/((MAX(C:C))-(MIN(C:C))))</f>
        <v>28.363676220849641</v>
      </c>
      <c r="E62" s="17">
        <v>4</v>
      </c>
      <c r="F62" s="100">
        <f>100*((E62)-(MIN(E:E)))/((MAX(E:E))-(MIN(E:E)))</f>
        <v>16.666666666666668</v>
      </c>
      <c r="G62" s="11">
        <v>3962961.6710450002</v>
      </c>
      <c r="H62" s="100">
        <f>100-(100*((G62)-(MIN(G:G)))/((MAX(G:G))-(MIN(G:G))))</f>
        <v>82.099239422159613</v>
      </c>
      <c r="I62" s="19">
        <v>1</v>
      </c>
      <c r="J62" s="100">
        <f>100*((I62)-(MIN(I:I)))/((MAX(I:I))-(MIN(I:I)))</f>
        <v>6.25</v>
      </c>
      <c r="K62" s="199">
        <f>(D62+F62+H62+J62)/4</f>
        <v>33.344895577418981</v>
      </c>
    </row>
    <row r="63" spans="1:11">
      <c r="A63" s="219" t="s">
        <v>846</v>
      </c>
      <c r="B63" s="220" t="s">
        <v>845</v>
      </c>
      <c r="C63" s="11">
        <v>21206941.598226</v>
      </c>
      <c r="D63" s="96">
        <f>100-(100*((C63)-(MIN(C:C)))/((MAX(C:C))-(MIN(C:C))))</f>
        <v>4.1596368273347508</v>
      </c>
      <c r="E63" s="17">
        <v>1</v>
      </c>
      <c r="F63" s="100">
        <f>100*((E63)-(MIN(E:E)))/((MAX(E:E))-(MIN(E:E)))</f>
        <v>0</v>
      </c>
      <c r="G63" s="11">
        <v>21206941.598226</v>
      </c>
      <c r="H63" s="100">
        <f>100-(100*((G63)-(MIN(G:G)))/((MAX(G:G))-(MIN(G:G))))</f>
        <v>4.1596368273347508</v>
      </c>
      <c r="I63" s="19">
        <v>0</v>
      </c>
      <c r="J63" s="100">
        <f>100*((I63)-(MIN(I:I)))/((MAX(I:I))-(MIN(I:I)))</f>
        <v>0</v>
      </c>
      <c r="K63" s="199">
        <f>(D63+F63+H63+J63)/4</f>
        <v>2.0798184136673754</v>
      </c>
    </row>
    <row r="64" spans="1:11">
      <c r="A64" s="219" t="s">
        <v>900</v>
      </c>
      <c r="B64" s="220" t="s">
        <v>899</v>
      </c>
      <c r="C64" s="14">
        <v>22027874.159134999</v>
      </c>
      <c r="D64" s="96">
        <f>100-(100*((C64)-(MIN(C:C)))/((MAX(C:C))-(MIN(C:C))))</f>
        <v>0.44917335981787687</v>
      </c>
      <c r="E64" s="17">
        <v>1</v>
      </c>
      <c r="F64" s="100">
        <f>100*((E64)-(MIN(E:E)))/((MAX(E:E))-(MIN(E:E)))</f>
        <v>0</v>
      </c>
      <c r="G64" s="11">
        <v>22027874.159134999</v>
      </c>
      <c r="H64" s="100">
        <f>100-(100*((G64)-(MIN(G:G)))/((MAX(G:G))-(MIN(G:G))))</f>
        <v>0.44917335981787687</v>
      </c>
      <c r="I64" s="19">
        <v>0</v>
      </c>
      <c r="J64" s="100">
        <f>100*((I64)-(MIN(I:I)))/((MAX(I:I))-(MIN(I:I)))</f>
        <v>0</v>
      </c>
      <c r="K64" s="199">
        <f>(D64+F64+H64+J64)/4</f>
        <v>0.22458667990893844</v>
      </c>
    </row>
    <row r="65" spans="1:11">
      <c r="A65" s="219" t="s">
        <v>1034</v>
      </c>
      <c r="B65" s="221" t="s">
        <v>1033</v>
      </c>
      <c r="C65" s="14">
        <v>211953.1624</v>
      </c>
      <c r="D65" s="96">
        <f>100-(100*((C65)-(MIN(C:C)))/((MAX(C:C))-(MIN(C:C))))</f>
        <v>99.053104697354868</v>
      </c>
      <c r="E65" s="17">
        <v>2</v>
      </c>
      <c r="F65" s="100">
        <f>100*((E65)-(MIN(E:E)))/((MAX(E:E))-(MIN(E:E)))</f>
        <v>5.5555555555555554</v>
      </c>
      <c r="G65" s="11">
        <v>105976.5812</v>
      </c>
      <c r="H65" s="100">
        <f>100-(100*((G65)-(MIN(G:G)))/((MAX(G:G))-(MIN(G:G))))</f>
        <v>99.532099259977073</v>
      </c>
      <c r="I65" s="19">
        <v>2</v>
      </c>
      <c r="J65" s="100">
        <f>100*((I65)-(MIN(I:I)))/((MAX(I:I))-(MIN(I:I)))</f>
        <v>12.5</v>
      </c>
      <c r="K65" s="199">
        <f>(D65+F65+H65+J65)/4</f>
        <v>54.160189878221871</v>
      </c>
    </row>
    <row r="66" spans="1:11">
      <c r="A66" s="219" t="s">
        <v>1030</v>
      </c>
      <c r="B66" s="220" t="s">
        <v>1029</v>
      </c>
      <c r="C66" s="11">
        <v>13331180.341654999</v>
      </c>
      <c r="D66" s="96">
        <f>100-(100*((C66)-(MIN(C:C)))/((MAX(C:C))-(MIN(C:C))))</f>
        <v>39.756622271588284</v>
      </c>
      <c r="E66" s="17">
        <v>1</v>
      </c>
      <c r="F66" s="100">
        <f>100*((E66)-(MIN(E:E)))/((MAX(E:E))-(MIN(E:E)))</f>
        <v>0</v>
      </c>
      <c r="G66" s="11">
        <v>13331180.341654999</v>
      </c>
      <c r="H66" s="100">
        <f>100-(100*((G66)-(MIN(G:G)))/((MAX(G:G))-(MIN(G:G))))</f>
        <v>39.756622271588284</v>
      </c>
      <c r="I66" s="19">
        <v>0</v>
      </c>
      <c r="J66" s="100">
        <f>100*((I66)-(MIN(I:I)))/((MAX(I:I))-(MIN(I:I)))</f>
        <v>0</v>
      </c>
      <c r="K66" s="199">
        <f>(D66+F66+H66+J66)/4</f>
        <v>19.878311135794142</v>
      </c>
    </row>
    <row r="67" spans="1:11">
      <c r="A67" s="219" t="s">
        <v>1064</v>
      </c>
      <c r="B67" s="220" t="s">
        <v>1063</v>
      </c>
      <c r="C67" s="11">
        <v>22127252.859342001</v>
      </c>
      <c r="D67" s="96">
        <f>100-(100*((C67)-(MIN(C:C)))/((MAX(C:C))-(MIN(C:C))))</f>
        <v>0</v>
      </c>
      <c r="E67" s="17">
        <v>1</v>
      </c>
      <c r="F67" s="100">
        <f>100*((E67)-(MIN(E:E)))/((MAX(E:E))-(MIN(E:E)))</f>
        <v>0</v>
      </c>
      <c r="G67" s="11">
        <v>22127252.859342001</v>
      </c>
      <c r="H67" s="100">
        <f>100-(100*((G67)-(MIN(G:G)))/((MAX(G:G))-(MIN(G:G))))</f>
        <v>0</v>
      </c>
      <c r="I67" s="19">
        <v>0</v>
      </c>
      <c r="J67" s="100">
        <f>100*((I67)-(MIN(I:I)))/((MAX(I:I))-(MIN(I:I)))</f>
        <v>0</v>
      </c>
      <c r="K67" s="199">
        <f>(D67+F67+H67+J67)/4</f>
        <v>0</v>
      </c>
    </row>
    <row r="68" spans="1:11">
      <c r="A68" s="219" t="s">
        <v>886</v>
      </c>
      <c r="B68" s="220" t="s">
        <v>885</v>
      </c>
      <c r="C68" s="11">
        <v>18237837.812376</v>
      </c>
      <c r="D68" s="96">
        <f>100-(100*((C68)-(MIN(C:C)))/((MAX(C:C))-(MIN(C:C))))</f>
        <v>17.57943725096986</v>
      </c>
      <c r="E68" s="17">
        <v>6</v>
      </c>
      <c r="F68" s="100">
        <f>100*((E68)-(MIN(E:E)))/((MAX(E:E))-(MIN(E:E)))</f>
        <v>27.777777777777779</v>
      </c>
      <c r="G68" s="11">
        <v>3039639.635396</v>
      </c>
      <c r="H68" s="100">
        <f>100-(100*((G68)-(MIN(G:G)))/((MAX(G:G))-(MIN(G:G))))</f>
        <v>86.272484393994375</v>
      </c>
      <c r="I68" s="19">
        <v>3</v>
      </c>
      <c r="J68" s="100">
        <f>100*((I68)-(MIN(I:I)))/((MAX(I:I))-(MIN(I:I)))</f>
        <v>18.75</v>
      </c>
      <c r="K68" s="199">
        <f>(D68+F68+H68+J68)/4</f>
        <v>37.594924855685505</v>
      </c>
    </row>
    <row r="69" spans="1:11">
      <c r="A69" s="219" t="s">
        <v>930</v>
      </c>
      <c r="B69" s="220" t="s">
        <v>929</v>
      </c>
      <c r="C69" s="11">
        <v>7011531.0300770001</v>
      </c>
      <c r="D69" s="96">
        <f>100-(100*((C69)-(MIN(C:C)))/((MAX(C:C))-(MIN(C:C))))</f>
        <v>68.32026929292698</v>
      </c>
      <c r="E69" s="17">
        <v>3</v>
      </c>
      <c r="F69" s="100">
        <f>100*((E69)-(MIN(E:E)))/((MAX(E:E))-(MIN(E:E)))</f>
        <v>11.111111111111111</v>
      </c>
      <c r="G69" s="11">
        <v>2337177.010026</v>
      </c>
      <c r="H69" s="100">
        <f>100-(100*((G69)-(MIN(G:G)))/((MAX(G:G))-(MIN(G:G))))</f>
        <v>89.447485646040349</v>
      </c>
      <c r="I69" s="19">
        <v>2</v>
      </c>
      <c r="J69" s="100">
        <f>100*((I69)-(MIN(I:I)))/((MAX(I:I))-(MIN(I:I)))</f>
        <v>12.5</v>
      </c>
      <c r="K69" s="199">
        <f>(D69+F69+H69+J69)/4</f>
        <v>45.344716512519611</v>
      </c>
    </row>
    <row r="70" spans="1:11">
      <c r="A70" s="219" t="s">
        <v>830</v>
      </c>
      <c r="B70" s="220" t="s">
        <v>829</v>
      </c>
      <c r="C70" s="11">
        <v>2732637.5934569999</v>
      </c>
      <c r="D70" s="96">
        <f>100-(100*((C70)-(MIN(C:C)))/((MAX(C:C))-(MIN(C:C))))</f>
        <v>87.660076889785287</v>
      </c>
      <c r="E70" s="17">
        <v>10</v>
      </c>
      <c r="F70" s="100">
        <f>100*((E70)-(MIN(E:E)))/((MAX(E:E))-(MIN(E:E)))</f>
        <v>50</v>
      </c>
      <c r="G70" s="11">
        <v>273263.75934599998</v>
      </c>
      <c r="H70" s="100">
        <f>100-(100*((G70)-(MIN(G:G)))/((MAX(G:G))-(MIN(G:G))))</f>
        <v>98.775992129316521</v>
      </c>
      <c r="I70" s="19">
        <v>2</v>
      </c>
      <c r="J70" s="100">
        <f>100*((I70)-(MIN(I:I)))/((MAX(I:I))-(MIN(I:I)))</f>
        <v>12.5</v>
      </c>
      <c r="K70" s="199">
        <f>(D70+F70+H70+J70)/4</f>
        <v>62.234017254775452</v>
      </c>
    </row>
    <row r="71" spans="1:11">
      <c r="A71" s="219" t="s">
        <v>1036</v>
      </c>
      <c r="B71" s="220" t="s">
        <v>1035</v>
      </c>
      <c r="C71" s="11">
        <v>9142167.335531</v>
      </c>
      <c r="D71" s="96">
        <f>100-(100*((C71)-(MIN(C:C)))/((MAX(C:C))-(MIN(C:C))))</f>
        <v>58.690186932448505</v>
      </c>
      <c r="E71" s="17">
        <v>11</v>
      </c>
      <c r="F71" s="100">
        <f>100*((E71)-(MIN(E:E)))/((MAX(E:E))-(MIN(E:E)))</f>
        <v>55.555555555555557</v>
      </c>
      <c r="G71" s="11">
        <v>831106.12141200004</v>
      </c>
      <c r="H71" s="100">
        <f>100-(100*((G71)-(MIN(G:G)))/((MAX(G:G))-(MIN(G:G))))</f>
        <v>96.254647741676067</v>
      </c>
      <c r="I71" s="19">
        <v>5</v>
      </c>
      <c r="J71" s="100">
        <f>100*((I71)-(MIN(I:I)))/((MAX(I:I))-(MIN(I:I)))</f>
        <v>31.25</v>
      </c>
      <c r="K71" s="199">
        <f>(D71+F71+H71+J71)/4</f>
        <v>60.437597557420034</v>
      </c>
    </row>
    <row r="72" spans="1:11">
      <c r="A72" s="219" t="s">
        <v>1028</v>
      </c>
      <c r="B72" s="220" t="s">
        <v>1027</v>
      </c>
      <c r="C72" s="11">
        <v>956539.01015400002</v>
      </c>
      <c r="D72" s="96">
        <f>100-(100*((C72)-(MIN(C:C)))/((MAX(C:C))-(MIN(C:C))))</f>
        <v>95.687714264476725</v>
      </c>
      <c r="E72" s="17">
        <v>4</v>
      </c>
      <c r="F72" s="100">
        <f>100*((E72)-(MIN(E:E)))/((MAX(E:E))-(MIN(E:E)))</f>
        <v>16.666666666666668</v>
      </c>
      <c r="G72" s="11">
        <v>239134.75253900001</v>
      </c>
      <c r="H72" s="100">
        <f>100-(100*((G72)-(MIN(G:G)))/((MAX(G:G))-(MIN(G:G))))</f>
        <v>98.93024893306638</v>
      </c>
      <c r="I72" s="19">
        <v>3</v>
      </c>
      <c r="J72" s="100">
        <f>100*((I72)-(MIN(I:I)))/((MAX(I:I))-(MIN(I:I)))</f>
        <v>18.75</v>
      </c>
      <c r="K72" s="199">
        <f>(D72+F72+H72+J72)/4</f>
        <v>57.508657466052441</v>
      </c>
    </row>
    <row r="73" spans="1:11">
      <c r="A73" s="219" t="s">
        <v>1008</v>
      </c>
      <c r="B73" s="220" t="s">
        <v>1007</v>
      </c>
      <c r="C73" s="11">
        <v>6156499.3732730001</v>
      </c>
      <c r="D73" s="96">
        <f>100-(100*((C73)-(MIN(C:C)))/((MAX(C:C))-(MIN(C:C))))</f>
        <v>72.184854372398988</v>
      </c>
      <c r="E73" s="17">
        <v>7</v>
      </c>
      <c r="F73" s="100">
        <f>100*((E73)-(MIN(E:E)))/((MAX(E:E))-(MIN(E:E)))</f>
        <v>33.333333333333336</v>
      </c>
      <c r="G73" s="11">
        <v>879499.91046799999</v>
      </c>
      <c r="H73" s="100">
        <f>100-(100*((G73)-(MIN(G:G)))/((MAX(G:G))-(MIN(G:G))))</f>
        <v>96.035916758283008</v>
      </c>
      <c r="I73" s="19">
        <v>4</v>
      </c>
      <c r="J73" s="100">
        <f>100*((I73)-(MIN(I:I)))/((MAX(I:I))-(MIN(I:I)))</f>
        <v>25</v>
      </c>
      <c r="K73" s="199">
        <f>(D73+F73+H73+J73)/4</f>
        <v>56.638526116003831</v>
      </c>
    </row>
    <row r="74" spans="1:11">
      <c r="A74" s="219" t="s">
        <v>1026</v>
      </c>
      <c r="B74" s="220" t="s">
        <v>1025</v>
      </c>
      <c r="C74" s="11">
        <v>3330618.1691410001</v>
      </c>
      <c r="D74" s="96">
        <f>100-(100*((C74)-(MIN(C:C)))/((MAX(C:C))-(MIN(C:C))))</f>
        <v>84.957315194106684</v>
      </c>
      <c r="E74" s="17">
        <v>19</v>
      </c>
      <c r="F74" s="100">
        <f>100*((E74)-(MIN(E:E)))/((MAX(E:E))-(MIN(E:E)))</f>
        <v>100</v>
      </c>
      <c r="G74" s="11">
        <v>175295.69311299999</v>
      </c>
      <c r="H74" s="100">
        <f>100-(100*((G74)-(MIN(G:G)))/((MAX(G:G))-(MIN(G:G))))</f>
        <v>99.218789684256137</v>
      </c>
      <c r="I74" s="19">
        <v>16</v>
      </c>
      <c r="J74" s="100">
        <f>100*((I74)-(MIN(I:I)))/((MAX(I:I))-(MIN(I:I)))</f>
        <v>100</v>
      </c>
      <c r="K74" s="199">
        <f>(D74+F74+H74+J74)/4</f>
        <v>96.044026219590705</v>
      </c>
    </row>
    <row r="75" spans="1:11">
      <c r="A75" s="219" t="s">
        <v>966</v>
      </c>
      <c r="B75" s="220" t="s">
        <v>965</v>
      </c>
      <c r="C75" s="11">
        <v>21765707.603898998</v>
      </c>
      <c r="D75" s="96">
        <f>100-(100*((C75)-(MIN(C:C)))/((MAX(C:C))-(MIN(C:C))))</f>
        <v>1.6341177412793826</v>
      </c>
      <c r="E75" s="17">
        <v>1</v>
      </c>
      <c r="F75" s="100">
        <f>100*((E75)-(MIN(E:E)))/((MAX(E:E))-(MIN(E:E)))</f>
        <v>0</v>
      </c>
      <c r="G75" s="11">
        <v>21765707.603898998</v>
      </c>
      <c r="H75" s="100">
        <f>100-(100*((G75)-(MIN(G:G)))/((MAX(G:G))-(MIN(G:G))))</f>
        <v>1.6341177412793826</v>
      </c>
      <c r="I75" s="19">
        <v>0</v>
      </c>
      <c r="J75" s="100">
        <f>100*((I75)-(MIN(I:I)))/((MAX(I:I))-(MIN(I:I)))</f>
        <v>0</v>
      </c>
      <c r="K75" s="199">
        <f>(D75+F75+H75+J75)/4</f>
        <v>0.81705887063969129</v>
      </c>
    </row>
    <row r="76" spans="1:11">
      <c r="A76" s="219" t="s">
        <v>1046</v>
      </c>
      <c r="B76" s="220" t="s">
        <v>1045</v>
      </c>
      <c r="C76" s="11">
        <v>288255.62782499997</v>
      </c>
      <c r="D76" s="96">
        <f>100-(100*((C76)-(MIN(C:C)))/((MAX(C:C))-(MIN(C:C))))</f>
        <v>98.708231654278777</v>
      </c>
      <c r="E76" s="17">
        <v>4</v>
      </c>
      <c r="F76" s="100">
        <f>100*((E76)-(MIN(E:E)))/((MAX(E:E))-(MIN(E:E)))</f>
        <v>16.666666666666668</v>
      </c>
      <c r="G76" s="11">
        <v>72063.906956000006</v>
      </c>
      <c r="H76" s="100">
        <f>100-(100*((G76)-(MIN(G:G)))/((MAX(G:G))-(MIN(G:G))))</f>
        <v>99.685378280520283</v>
      </c>
      <c r="I76" s="19">
        <v>3</v>
      </c>
      <c r="J76" s="100">
        <f>100*((I76)-(MIN(I:I)))/((MAX(I:I))-(MIN(I:I)))</f>
        <v>18.75</v>
      </c>
      <c r="K76" s="199">
        <f>(D76+F76+H76+J76)/4</f>
        <v>58.452569150366429</v>
      </c>
    </row>
    <row r="77" spans="1:11">
      <c r="A77" s="219" t="s">
        <v>850</v>
      </c>
      <c r="B77" s="220" t="s">
        <v>849</v>
      </c>
      <c r="C77" s="11">
        <v>22127252.859342001</v>
      </c>
      <c r="D77" s="96">
        <f>100-(100*((C77)-(MIN(C:C)))/((MAX(C:C))-(MIN(C:C))))</f>
        <v>0</v>
      </c>
      <c r="E77" s="17">
        <v>1</v>
      </c>
      <c r="F77" s="100">
        <f>100*((E77)-(MIN(E:E)))/((MAX(E:E))-(MIN(E:E)))</f>
        <v>0</v>
      </c>
      <c r="G77" s="14">
        <v>22127252.859342001</v>
      </c>
      <c r="H77" s="100">
        <f>100-(100*((G77)-(MIN(G:G)))/((MAX(G:G))-(MIN(G:G))))</f>
        <v>0</v>
      </c>
      <c r="I77" s="19">
        <v>0</v>
      </c>
      <c r="J77" s="100">
        <f>100*((I77)-(MIN(I:I)))/((MAX(I:I))-(MIN(I:I)))</f>
        <v>0</v>
      </c>
      <c r="K77" s="199">
        <f>(D77+F77+H77+J77)/4</f>
        <v>0</v>
      </c>
    </row>
    <row r="78" spans="1:11">
      <c r="A78" s="219" t="s">
        <v>896</v>
      </c>
      <c r="B78" s="220" t="s">
        <v>895</v>
      </c>
      <c r="C78" s="11">
        <v>22127252.859342001</v>
      </c>
      <c r="D78" s="96">
        <f>100-(100*((C78)-(MIN(C:C)))/((MAX(C:C))-(MIN(C:C))))</f>
        <v>0</v>
      </c>
      <c r="E78" s="17">
        <v>1</v>
      </c>
      <c r="F78" s="100">
        <f>100*((E78)-(MIN(E:E)))/((MAX(E:E))-(MIN(E:E)))</f>
        <v>0</v>
      </c>
      <c r="G78" s="11">
        <v>22127252.859342001</v>
      </c>
      <c r="H78" s="100">
        <f>100-(100*((G78)-(MIN(G:G)))/((MAX(G:G))-(MIN(G:G))))</f>
        <v>0</v>
      </c>
      <c r="I78" s="19">
        <v>0</v>
      </c>
      <c r="J78" s="100">
        <f>100*((I78)-(MIN(I:I)))/((MAX(I:I))-(MIN(I:I)))</f>
        <v>0</v>
      </c>
      <c r="K78" s="199">
        <f>(D78+F78+H78+J78)/4</f>
        <v>0</v>
      </c>
    </row>
    <row r="79" spans="1:11">
      <c r="A79" s="219" t="s">
        <v>1006</v>
      </c>
      <c r="B79" s="220" t="s">
        <v>1005</v>
      </c>
      <c r="C79" s="11">
        <v>18988451.442062002</v>
      </c>
      <c r="D79" s="96">
        <f>100-(100*((C79)-(MIN(C:C)))/((MAX(C:C))-(MIN(C:C))))</f>
        <v>14.186802357689174</v>
      </c>
      <c r="E79" s="17">
        <v>2</v>
      </c>
      <c r="F79" s="100">
        <f>100*((E79)-(MIN(E:E)))/((MAX(E:E))-(MIN(E:E)))</f>
        <v>5.5555555555555554</v>
      </c>
      <c r="G79" s="11">
        <v>9494225.7210310008</v>
      </c>
      <c r="H79" s="100">
        <f>100-(100*((G79)-(MIN(G:G)))/((MAX(G:G))-(MIN(G:G))))</f>
        <v>57.098948090144226</v>
      </c>
      <c r="I79" s="19">
        <v>0</v>
      </c>
      <c r="J79" s="100">
        <f>100*((I79)-(MIN(I:I)))/((MAX(I:I))-(MIN(I:I)))</f>
        <v>0</v>
      </c>
      <c r="K79" s="199">
        <f>(D79+F79+H79+J79)/4</f>
        <v>19.210326500847238</v>
      </c>
    </row>
    <row r="80" spans="1:11">
      <c r="A80" s="219" t="s">
        <v>972</v>
      </c>
      <c r="B80" s="220" t="s">
        <v>971</v>
      </c>
      <c r="C80" s="11">
        <v>2454.4858819999999</v>
      </c>
      <c r="D80" s="96">
        <f>100-(100*((C80)-(MIN(C:C)))/((MAX(C:C))-(MIN(C:C))))</f>
        <v>100</v>
      </c>
      <c r="E80" s="17">
        <v>1</v>
      </c>
      <c r="F80" s="100">
        <f>100*((E80)-(MIN(E:E)))/((MAX(E:E))-(MIN(E:E)))</f>
        <v>0</v>
      </c>
      <c r="G80" s="11">
        <v>2454.4858819999999</v>
      </c>
      <c r="H80" s="100">
        <f>100-(100*((G80)-(MIN(G:G)))/((MAX(G:G))-(MIN(G:G))))</f>
        <v>100</v>
      </c>
      <c r="I80" s="19">
        <v>0</v>
      </c>
      <c r="J80" s="100">
        <f>100*((I80)-(MIN(I:I)))/((MAX(I:I))-(MIN(I:I)))</f>
        <v>0</v>
      </c>
      <c r="K80" s="199">
        <f>(D80+F80+H80+J80)/4</f>
        <v>50</v>
      </c>
    </row>
    <row r="81" spans="1:11">
      <c r="A81" s="219" t="s">
        <v>970</v>
      </c>
      <c r="B81" s="220" t="s">
        <v>969</v>
      </c>
      <c r="C81" s="11">
        <v>1423759.0937610001</v>
      </c>
      <c r="D81" s="96">
        <f>100-(100*((C81)-(MIN(C:C)))/((MAX(C:C))-(MIN(C:C))))</f>
        <v>93.575965828534109</v>
      </c>
      <c r="E81" s="17">
        <v>14</v>
      </c>
      <c r="F81" s="100">
        <f>100*((E81)-(MIN(E:E)))/((MAX(E:E))-(MIN(E:E)))</f>
        <v>72.222222222222229</v>
      </c>
      <c r="G81" s="11">
        <v>101697.07812599999</v>
      </c>
      <c r="H81" s="100">
        <f>100-(100*((G81)-(MIN(G:G)))/((MAX(G:G))-(MIN(G:G))))</f>
        <v>99.55144182302223</v>
      </c>
      <c r="I81" s="19">
        <v>14</v>
      </c>
      <c r="J81" s="100">
        <f>100*((I81)-(MIN(I:I)))/((MAX(I:I))-(MIN(I:I)))</f>
        <v>87.5</v>
      </c>
      <c r="K81" s="199">
        <f>(D81+F81+H81+J81)/4</f>
        <v>88.212407468444638</v>
      </c>
    </row>
    <row r="82" spans="1:11">
      <c r="A82" s="219" t="s">
        <v>996</v>
      </c>
      <c r="B82" s="220" t="s">
        <v>995</v>
      </c>
      <c r="C82" s="11">
        <v>21304527.788318999</v>
      </c>
      <c r="D82" s="96">
        <f>100-(100*((C82)-(MIN(C:C)))/((MAX(C:C))-(MIN(C:C))))</f>
        <v>3.7185652819774759</v>
      </c>
      <c r="E82" s="17">
        <v>1</v>
      </c>
      <c r="F82" s="100">
        <f>100*((E82)-(MIN(E:E)))/((MAX(E:E))-(MIN(E:E)))</f>
        <v>0</v>
      </c>
      <c r="G82" s="11">
        <v>21304527.788318999</v>
      </c>
      <c r="H82" s="100">
        <f>100-(100*((G82)-(MIN(G:G)))/((MAX(G:G))-(MIN(G:G))))</f>
        <v>3.7185652819774759</v>
      </c>
      <c r="I82" s="19">
        <v>0</v>
      </c>
      <c r="J82" s="100">
        <f>100*((I82)-(MIN(I:I)))/((MAX(I:I))-(MIN(I:I)))</f>
        <v>0</v>
      </c>
      <c r="K82" s="199">
        <f>(D82+F82+H82+J82)/4</f>
        <v>1.859282640988738</v>
      </c>
    </row>
    <row r="83" spans="1:11">
      <c r="A83" s="219" t="s">
        <v>1012</v>
      </c>
      <c r="B83" s="221" t="s">
        <v>1011</v>
      </c>
      <c r="C83" s="11">
        <v>26175.62</v>
      </c>
      <c r="D83" s="96">
        <f>100-(100*((C83)-(MIN(C:C)))/((MAX(C:C))-(MIN(C:C))))</f>
        <v>99.892784857436467</v>
      </c>
      <c r="E83" s="17">
        <v>1</v>
      </c>
      <c r="F83" s="100">
        <f>100*((E83)-(MIN(E:E)))/((MAX(E:E))-(MIN(E:E)))</f>
        <v>0</v>
      </c>
      <c r="G83" s="11">
        <v>30000</v>
      </c>
      <c r="H83" s="100">
        <f>100-(100*((G83)-(MIN(G:G)))/((MAX(G:G))-(MIN(G:G))))</f>
        <v>99.875499366579348</v>
      </c>
      <c r="I83" s="19">
        <v>1</v>
      </c>
      <c r="J83" s="100">
        <f>100*((I83)-(MIN(I:I)))/((MAX(I:I))-(MIN(I:I)))</f>
        <v>6.25</v>
      </c>
      <c r="K83" s="199">
        <f>(D83+F83+H83+J83)/4</f>
        <v>51.504571056003954</v>
      </c>
    </row>
    <row r="84" spans="1:11">
      <c r="A84" s="219" t="s">
        <v>926</v>
      </c>
      <c r="B84" s="220" t="s">
        <v>925</v>
      </c>
      <c r="C84" s="11">
        <v>2094790.0240110001</v>
      </c>
      <c r="D84" s="96">
        <f>100-(100*((C84)-(MIN(C:C)))/((MAX(C:C))-(MIN(C:C))))</f>
        <v>90.543030029874174</v>
      </c>
      <c r="E84" s="17">
        <v>1</v>
      </c>
      <c r="F84" s="100">
        <f>100*((E84)-(MIN(E:E)))/((MAX(E:E))-(MIN(E:E)))</f>
        <v>0</v>
      </c>
      <c r="G84" s="11">
        <v>2094790.0240110001</v>
      </c>
      <c r="H84" s="100">
        <f>100-(100*((G84)-(MIN(G:G)))/((MAX(G:G))-(MIN(G:G))))</f>
        <v>90.543030029874174</v>
      </c>
      <c r="I84" s="19">
        <v>0</v>
      </c>
      <c r="J84" s="100">
        <f>100*((I84)-(MIN(I:I)))/((MAX(I:I))-(MIN(I:I)))</f>
        <v>0</v>
      </c>
      <c r="K84" s="199">
        <f>(D84+F84+H84+J84)/4</f>
        <v>45.271515014937087</v>
      </c>
    </row>
    <row r="85" spans="1:11">
      <c r="A85" s="219" t="s">
        <v>1032</v>
      </c>
      <c r="B85" s="220" t="s">
        <v>1031</v>
      </c>
      <c r="C85" s="11">
        <v>6679037.105277</v>
      </c>
      <c r="D85" s="96">
        <f>100-(100*((C85)-(MIN(C:C)))/((MAX(C:C))-(MIN(C:C))))</f>
        <v>69.823080388366591</v>
      </c>
      <c r="E85" s="17">
        <v>5</v>
      </c>
      <c r="F85" s="100">
        <f>100*((E85)-(MIN(E:E)))/((MAX(E:E))-(MIN(E:E)))</f>
        <v>22.222222222222221</v>
      </c>
      <c r="G85" s="11">
        <f>C85/E85</f>
        <v>1335807.4210554</v>
      </c>
      <c r="H85" s="100">
        <f>100-(100*((G85)-(MIN(G:G)))/((MAX(G:G))-(MIN(G:G))))</f>
        <v>93.973491135752738</v>
      </c>
      <c r="I85" s="19">
        <v>0</v>
      </c>
      <c r="J85" s="100">
        <f>100*((I85)-(MIN(I:I)))/((MAX(I:I))-(MIN(I:I)))</f>
        <v>0</v>
      </c>
      <c r="K85" s="199">
        <f>(D85+F85+H85+J85)/4</f>
        <v>46.504698436585386</v>
      </c>
    </row>
    <row r="86" spans="1:11">
      <c r="A86" s="219" t="s">
        <v>968</v>
      </c>
      <c r="B86" s="220" t="s">
        <v>967</v>
      </c>
      <c r="C86" s="11">
        <v>84240.702850000001</v>
      </c>
      <c r="D86" s="96">
        <f>100-(100*((C86)-(MIN(C:C)))/((MAX(C:C))-(MIN(C:C))))</f>
        <v>99.630341413343189</v>
      </c>
      <c r="E86" s="17">
        <v>2</v>
      </c>
      <c r="F86" s="100">
        <f>100*((E86)-(MIN(E:E)))/((MAX(E:E))-(MIN(E:E)))</f>
        <v>5.5555555555555554</v>
      </c>
      <c r="G86" s="11">
        <v>42120.351425000001</v>
      </c>
      <c r="H86" s="100">
        <f>100-(100*((G86)-(MIN(G:G)))/((MAX(G:G))-(MIN(G:G))))</f>
        <v>99.820717617971241</v>
      </c>
      <c r="I86" s="19">
        <v>2</v>
      </c>
      <c r="J86" s="100">
        <f>100*((I86)-(MIN(I:I)))/((MAX(I:I))-(MIN(I:I)))</f>
        <v>12.5</v>
      </c>
      <c r="K86" s="199">
        <f>(D86+F86+H86+J86)/4</f>
        <v>54.3766536467175</v>
      </c>
    </row>
    <row r="87" spans="1:11">
      <c r="A87" s="219" t="s">
        <v>958</v>
      </c>
      <c r="B87" s="220" t="s">
        <v>957</v>
      </c>
      <c r="C87" s="11">
        <v>15501860.236657999</v>
      </c>
      <c r="D87" s="96">
        <f>100-(100*((C87)-(MIN(C:C)))/((MAX(C:C))-(MIN(C:C))))</f>
        <v>29.94555028637707</v>
      </c>
      <c r="E87" s="17">
        <v>1</v>
      </c>
      <c r="F87" s="100">
        <f>100*((E87)-(MIN(E:E)))/((MAX(E:E))-(MIN(E:E)))</f>
        <v>0</v>
      </c>
      <c r="G87" s="11">
        <v>15501860.236657999</v>
      </c>
      <c r="H87" s="100">
        <f>100-(100*((G87)-(MIN(G:G)))/((MAX(G:G))-(MIN(G:G))))</f>
        <v>29.94555028637707</v>
      </c>
      <c r="I87" s="19">
        <v>0</v>
      </c>
      <c r="J87" s="100">
        <f>100*((I87)-(MIN(I:I)))/((MAX(I:I))-(MIN(I:I)))</f>
        <v>0</v>
      </c>
      <c r="K87" s="199">
        <f>(D87+F87+H87+J87)/4</f>
        <v>14.972775143188535</v>
      </c>
    </row>
    <row r="88" spans="1:11">
      <c r="A88" s="219" t="s">
        <v>1054</v>
      </c>
      <c r="B88" s="220" t="s">
        <v>1053</v>
      </c>
      <c r="C88" s="11">
        <v>13108793.790046001</v>
      </c>
      <c r="D88" s="96">
        <f>100-(100*((C88)-(MIN(C:C)))/((MAX(C:C))-(MIN(C:C))))</f>
        <v>40.76176838797398</v>
      </c>
      <c r="E88" s="17">
        <v>4</v>
      </c>
      <c r="F88" s="100">
        <f>100*((E88)-(MIN(E:E)))/((MAX(E:E))-(MIN(E:E)))</f>
        <v>16.666666666666668</v>
      </c>
      <c r="G88" s="11">
        <v>3277198.4475119999</v>
      </c>
      <c r="H88" s="100">
        <f>100-(100*((G88)-(MIN(G:G)))/((MAX(G:G))-(MIN(G:G))))</f>
        <v>85.198762463940696</v>
      </c>
      <c r="I88" s="19">
        <v>0</v>
      </c>
      <c r="J88" s="100">
        <f>100*((I88)-(MIN(I:I)))/((MAX(I:I))-(MIN(I:I)))</f>
        <v>0</v>
      </c>
      <c r="K88" s="199">
        <f>(D88+F88+H88+J88)/4</f>
        <v>35.656799379645335</v>
      </c>
    </row>
    <row r="89" spans="1:11">
      <c r="A89" s="219" t="s">
        <v>924</v>
      </c>
      <c r="B89" s="220" t="s">
        <v>923</v>
      </c>
      <c r="C89" s="11">
        <v>5254343.0236059995</v>
      </c>
      <c r="D89" s="96">
        <f>100-(100*((C89)-(MIN(C:C)))/((MAX(C:C))-(MIN(C:C))))</f>
        <v>76.262434354999826</v>
      </c>
      <c r="E89" s="17">
        <v>2</v>
      </c>
      <c r="F89" s="100">
        <f>100*((E89)-(MIN(E:E)))/((MAX(E:E))-(MIN(E:E)))</f>
        <v>5.5555555555555554</v>
      </c>
      <c r="G89" s="11">
        <v>2627171.5118029998</v>
      </c>
      <c r="H89" s="100">
        <f>100-(100*((G89)-(MIN(G:G)))/((MAX(G:G))-(MIN(G:G))))</f>
        <v>88.136764088799552</v>
      </c>
      <c r="I89" s="19">
        <v>0</v>
      </c>
      <c r="J89" s="100">
        <f>100*((I89)-(MIN(I:I)))/((MAX(I:I))-(MIN(I:I)))</f>
        <v>0</v>
      </c>
      <c r="K89" s="199">
        <f>(D89+F89+H89+J89)/4</f>
        <v>42.48868849983873</v>
      </c>
    </row>
    <row r="90" spans="1:11">
      <c r="A90" s="219" t="s">
        <v>1038</v>
      </c>
      <c r="B90" s="220" t="s">
        <v>1037</v>
      </c>
      <c r="C90" s="11">
        <v>21208574.085629001</v>
      </c>
      <c r="D90" s="96">
        <f>100-(100*((C90)-(MIN(C:C)))/((MAX(C:C))-(MIN(C:C))))</f>
        <v>4.1522582859557673</v>
      </c>
      <c r="E90" s="17">
        <v>1</v>
      </c>
      <c r="F90" s="100">
        <f>100*((E90)-(MIN(E:E)))/((MAX(E:E))-(MIN(E:E)))</f>
        <v>0</v>
      </c>
      <c r="G90" s="11">
        <v>21208574.085629001</v>
      </c>
      <c r="H90" s="100">
        <f>100-(100*((G90)-(MIN(G:G)))/((MAX(G:G))-(MIN(G:G))))</f>
        <v>4.1522582859557673</v>
      </c>
      <c r="I90" s="19">
        <v>0</v>
      </c>
      <c r="J90" s="100">
        <f>100*((I90)-(MIN(I:I)))/((MAX(I:I))-(MIN(I:I)))</f>
        <v>0</v>
      </c>
      <c r="K90" s="199">
        <f>(D90+F90+H90+J90)/4</f>
        <v>2.0761291429778836</v>
      </c>
    </row>
    <row r="91" spans="1:11">
      <c r="A91" s="219" t="s">
        <v>822</v>
      </c>
      <c r="B91" s="220" t="s">
        <v>821</v>
      </c>
      <c r="C91" s="11">
        <v>22127252.859342001</v>
      </c>
      <c r="D91" s="96">
        <f>100-(100*((C91)-(MIN(C:C)))/((MAX(C:C))-(MIN(C:C))))</f>
        <v>0</v>
      </c>
      <c r="E91" s="17">
        <v>1</v>
      </c>
      <c r="F91" s="100">
        <f>100*((E91)-(MIN(E:E)))/((MAX(E:E))-(MIN(E:E)))</f>
        <v>0</v>
      </c>
      <c r="G91" s="11">
        <v>22127252.859342001</v>
      </c>
      <c r="H91" s="100">
        <f>100-(100*((G91)-(MIN(G:G)))/((MAX(G:G))-(MIN(G:G))))</f>
        <v>0</v>
      </c>
      <c r="I91" s="19">
        <v>0</v>
      </c>
      <c r="J91" s="100">
        <f>100*((I91)-(MIN(I:I)))/((MAX(I:I))-(MIN(I:I)))</f>
        <v>0</v>
      </c>
      <c r="K91" s="199">
        <f>(D91+F91+H91+J91)/4</f>
        <v>0</v>
      </c>
    </row>
    <row r="92" spans="1:11">
      <c r="A92" s="219" t="s">
        <v>892</v>
      </c>
      <c r="B92" s="220" t="s">
        <v>891</v>
      </c>
      <c r="C92" s="11">
        <v>7037365.7979100002</v>
      </c>
      <c r="D92" s="96">
        <f>100-(100*((C92)-(MIN(C:C)))/((MAX(C:C))-(MIN(C:C))))</f>
        <v>68.203500916569752</v>
      </c>
      <c r="E92" s="17">
        <v>8</v>
      </c>
      <c r="F92" s="100">
        <f>100*((E92)-(MIN(E:E)))/((MAX(E:E))-(MIN(E:E)))</f>
        <v>38.888888888888886</v>
      </c>
      <c r="G92" s="11">
        <v>879670.72473899997</v>
      </c>
      <c r="H92" s="100">
        <f>100-(100*((G92)-(MIN(G:G)))/((MAX(G:G))-(MIN(G:G))))</f>
        <v>96.035144709344465</v>
      </c>
      <c r="I92" s="19">
        <v>6</v>
      </c>
      <c r="J92" s="100">
        <f>100*((I92)-(MIN(I:I)))/((MAX(I:I))-(MIN(I:I)))</f>
        <v>37.5</v>
      </c>
      <c r="K92" s="199">
        <f>(D92+F92+H92+J92)/4</f>
        <v>60.156883628700776</v>
      </c>
    </row>
    <row r="93" spans="1:11">
      <c r="A93" s="219" t="s">
        <v>832</v>
      </c>
      <c r="B93" s="220" t="s">
        <v>831</v>
      </c>
      <c r="C93" s="11">
        <v>5349576.8975229999</v>
      </c>
      <c r="D93" s="96">
        <f>100-(100*((C93)-(MIN(C:C)))/((MAX(C:C))-(MIN(C:C))))</f>
        <v>75.831994844051607</v>
      </c>
      <c r="E93" s="17">
        <v>8</v>
      </c>
      <c r="F93" s="100">
        <f>100*((E93)-(MIN(E:E)))/((MAX(E:E))-(MIN(E:E)))</f>
        <v>38.888888888888886</v>
      </c>
      <c r="G93" s="11">
        <v>668697.11219000001</v>
      </c>
      <c r="H93" s="100">
        <f>100-(100*((G93)-(MIN(G:G)))/((MAX(G:G))-(MIN(G:G))))</f>
        <v>96.988706450282521</v>
      </c>
      <c r="I93" s="19">
        <v>7</v>
      </c>
      <c r="J93" s="100">
        <f>100*((I93)-(MIN(I:I)))/((MAX(I:I))-(MIN(I:I)))</f>
        <v>43.75</v>
      </c>
      <c r="K93" s="199">
        <f>(D93+F93+H93+J93)/4</f>
        <v>63.864897545805754</v>
      </c>
    </row>
    <row r="94" spans="1:11">
      <c r="A94" s="219" t="s">
        <v>962</v>
      </c>
      <c r="B94" s="221" t="s">
        <v>961</v>
      </c>
      <c r="C94" s="11">
        <v>474380.222373</v>
      </c>
      <c r="D94" s="96">
        <f>100-(100*((C94)-(MIN(C:C)))/((MAX(C:C))-(MIN(C:C))))</f>
        <v>97.866982882623219</v>
      </c>
      <c r="E94" s="17">
        <v>8</v>
      </c>
      <c r="F94" s="100">
        <f>100*((E94)-(MIN(E:E)))/((MAX(E:E))-(MIN(E:E)))</f>
        <v>38.888888888888886</v>
      </c>
      <c r="G94" s="11">
        <v>59297.527797000002</v>
      </c>
      <c r="H94" s="100">
        <f>100-(100*((G94)-(MIN(G:G)))/((MAX(G:G))-(MIN(G:G))))</f>
        <v>99.743079955100583</v>
      </c>
      <c r="I94" s="19">
        <v>8</v>
      </c>
      <c r="J94" s="100">
        <f>100*((I94)-(MIN(I:I)))/((MAX(I:I))-(MIN(I:I)))</f>
        <v>50</v>
      </c>
      <c r="K94" s="199">
        <f>(D94+F94+H94+J94)/4</f>
        <v>71.624737931653172</v>
      </c>
    </row>
    <row r="95" spans="1:11">
      <c r="A95" s="219" t="s">
        <v>820</v>
      </c>
      <c r="B95" s="220" t="s">
        <v>819</v>
      </c>
      <c r="C95" s="11">
        <v>21930708.405893002</v>
      </c>
      <c r="D95" s="96">
        <f>100-(100*((C95)-(MIN(C:C)))/((MAX(C:C))-(MIN(C:C))))</f>
        <v>0.88834460830507567</v>
      </c>
      <c r="E95" s="17">
        <v>1</v>
      </c>
      <c r="F95" s="100">
        <f>100*((E95)-(MIN(E:E)))/((MAX(E:E))-(MIN(E:E)))</f>
        <v>0</v>
      </c>
      <c r="G95" s="11">
        <v>21930708.405893002</v>
      </c>
      <c r="H95" s="100">
        <f>100-(100*((G95)-(MIN(G:G)))/((MAX(G:G))-(MIN(G:G))))</f>
        <v>0.88834460830507567</v>
      </c>
      <c r="I95" s="19">
        <v>0</v>
      </c>
      <c r="J95" s="100">
        <f>100*((I95)-(MIN(I:I)))/((MAX(I:I))-(MIN(I:I)))</f>
        <v>0</v>
      </c>
      <c r="K95" s="199">
        <f>(D95+F95+H95+J95)/4</f>
        <v>0.44417230415253783</v>
      </c>
    </row>
    <row r="96" spans="1:11">
      <c r="A96" s="219" t="s">
        <v>954</v>
      </c>
      <c r="B96" s="220" t="s">
        <v>953</v>
      </c>
      <c r="C96" s="11">
        <v>4638743.3688059999</v>
      </c>
      <c r="D96" s="96">
        <f>100-(100*((C96)-(MIN(C:C)))/((MAX(C:C))-(MIN(C:C))))</f>
        <v>79.044831032288627</v>
      </c>
      <c r="E96" s="17">
        <v>9</v>
      </c>
      <c r="F96" s="100">
        <f>100*((E96)-(MIN(E:E)))/((MAX(E:E))-(MIN(E:E)))</f>
        <v>44.444444444444443</v>
      </c>
      <c r="G96" s="11">
        <v>515415.92986700003</v>
      </c>
      <c r="H96" s="100">
        <f>100-(100*((G96)-(MIN(G:G)))/((MAX(G:G))-(MIN(G:G))))</f>
        <v>97.681509068121827</v>
      </c>
      <c r="I96" s="19">
        <v>1</v>
      </c>
      <c r="J96" s="100">
        <f>100*((I96)-(MIN(I:I)))/((MAX(I:I))-(MIN(I:I)))</f>
        <v>6.25</v>
      </c>
      <c r="K96" s="199">
        <f>(D96+F96+H96+J96)/4</f>
        <v>56.855196136213721</v>
      </c>
    </row>
    <row r="97" spans="1:11">
      <c r="A97" s="219" t="s">
        <v>838</v>
      </c>
      <c r="B97" s="220" t="s">
        <v>837</v>
      </c>
      <c r="C97" s="11">
        <v>22127252.859342001</v>
      </c>
      <c r="D97" s="96">
        <f>100-(100*((C97)-(MIN(C:C)))/((MAX(C:C))-(MIN(C:C))))</f>
        <v>0</v>
      </c>
      <c r="E97" s="17">
        <v>1</v>
      </c>
      <c r="F97" s="100">
        <f>100*((E97)-(MIN(E:E)))/((MAX(E:E))-(MIN(E:E)))</f>
        <v>0</v>
      </c>
      <c r="G97" s="11">
        <v>22127252.859342001</v>
      </c>
      <c r="H97" s="100">
        <f>100-(100*((G97)-(MIN(G:G)))/((MAX(G:G))-(MIN(G:G))))</f>
        <v>0</v>
      </c>
      <c r="I97" s="19">
        <v>0</v>
      </c>
      <c r="J97" s="100">
        <f>100*((I97)-(MIN(I:I)))/((MAX(I:I))-(MIN(I:I)))</f>
        <v>0</v>
      </c>
      <c r="K97" s="199">
        <f>(D97+F97+H97+J97)/4</f>
        <v>0</v>
      </c>
    </row>
    <row r="98" spans="1:11">
      <c r="A98" s="219" t="s">
        <v>880</v>
      </c>
      <c r="B98" s="220" t="s">
        <v>879</v>
      </c>
      <c r="C98" s="11">
        <v>4378255.3784370003</v>
      </c>
      <c r="D98" s="96">
        <f>100-(100*((C98)-(MIN(C:C)))/((MAX(C:C))-(MIN(C:C))))</f>
        <v>80.222188610748958</v>
      </c>
      <c r="E98" s="17">
        <v>9</v>
      </c>
      <c r="F98" s="100">
        <f>100*((E98)-(MIN(E:E)))/((MAX(E:E))-(MIN(E:E)))</f>
        <v>44.444444444444443</v>
      </c>
      <c r="G98" s="11">
        <v>486472.81982600002</v>
      </c>
      <c r="H98" s="100">
        <f>100-(100*((G98)-(MIN(G:G)))/((MAX(G:G))-(MIN(G:G))))</f>
        <v>97.812326576839638</v>
      </c>
      <c r="I98" s="19">
        <v>8</v>
      </c>
      <c r="J98" s="100">
        <f>100*((I98)-(MIN(I:I)))/((MAX(I:I))-(MIN(I:I)))</f>
        <v>50</v>
      </c>
      <c r="K98" s="199">
        <f>(D98+F98+H98+J98)/4</f>
        <v>68.119739908008256</v>
      </c>
    </row>
    <row r="99" spans="1:11">
      <c r="A99" s="219" t="s">
        <v>1052</v>
      </c>
      <c r="B99" s="220" t="s">
        <v>1051</v>
      </c>
      <c r="C99" s="11">
        <v>22127252.859342001</v>
      </c>
      <c r="D99" s="96">
        <f>100-(100*((C99)-(MIN(C:C)))/((MAX(C:C))-(MIN(C:C))))</f>
        <v>0</v>
      </c>
      <c r="E99" s="17">
        <v>1</v>
      </c>
      <c r="F99" s="100">
        <f>100*((E99)-(MIN(E:E)))/((MAX(E:E))-(MIN(E:E)))</f>
        <v>0</v>
      </c>
      <c r="G99" s="11">
        <v>22127252.859342001</v>
      </c>
      <c r="H99" s="100">
        <f>100-(100*((G99)-(MIN(G:G)))/((MAX(G:G))-(MIN(G:G))))</f>
        <v>0</v>
      </c>
      <c r="I99" s="19">
        <v>0</v>
      </c>
      <c r="J99" s="100">
        <f>100*((I99)-(MIN(I:I)))/((MAX(I:I))-(MIN(I:I)))</f>
        <v>0</v>
      </c>
      <c r="K99" s="199">
        <f>(D99+F99+H99+J99)/4</f>
        <v>0</v>
      </c>
    </row>
    <row r="100" spans="1:11">
      <c r="A100" s="219" t="s">
        <v>824</v>
      </c>
      <c r="B100" s="221" t="s">
        <v>823</v>
      </c>
      <c r="C100" s="11">
        <v>5401.4178519999996</v>
      </c>
      <c r="D100" s="96">
        <f>100-(100*((C100)-(MIN(C:C)))/((MAX(C:C))-(MIN(C:C))))</f>
        <v>99.98668041208667</v>
      </c>
      <c r="E100" s="17">
        <v>2</v>
      </c>
      <c r="F100" s="100">
        <f>100*((E100)-(MIN(E:E)))/((MAX(E:E))-(MIN(E:E)))</f>
        <v>5.5555555555555554</v>
      </c>
      <c r="G100" s="11">
        <v>2700.7089259999998</v>
      </c>
      <c r="H100" s="100">
        <f>100-(100*((G100)-(MIN(G:G)))/((MAX(G:G))-(MIN(G:G))))</f>
        <v>99.998887117342974</v>
      </c>
      <c r="I100" s="19">
        <v>2</v>
      </c>
      <c r="J100" s="100">
        <f>100*((I100)-(MIN(I:I)))/((MAX(I:I))-(MIN(I:I)))</f>
        <v>12.5</v>
      </c>
      <c r="K100" s="199">
        <f>(D100+F100+H100+J100)/4</f>
        <v>54.5102807712463</v>
      </c>
    </row>
    <row r="101" spans="1:11">
      <c r="A101" s="219" t="s">
        <v>1022</v>
      </c>
      <c r="B101" s="220" t="s">
        <v>1021</v>
      </c>
      <c r="C101" s="11">
        <v>2343528.5324860001</v>
      </c>
      <c r="D101" s="96">
        <f>100-(100*((C101)-(MIN(C:C)))/((MAX(C:C))-(MIN(C:C))))</f>
        <v>89.418777938278268</v>
      </c>
      <c r="E101" s="17">
        <v>7</v>
      </c>
      <c r="F101" s="100">
        <f>100*((E101)-(MIN(E:E)))/((MAX(E:E))-(MIN(E:E)))</f>
        <v>33.333333333333336</v>
      </c>
      <c r="G101" s="11">
        <v>334789.790355</v>
      </c>
      <c r="H101" s="100">
        <f>100-(100*((G101)-(MIN(G:G)))/((MAX(G:G))-(MIN(G:G))))</f>
        <v>98.497905839125494</v>
      </c>
      <c r="I101" s="19">
        <v>4</v>
      </c>
      <c r="J101" s="100">
        <f>100*((I101)-(MIN(I:I)))/((MAX(I:I))-(MIN(I:I)))</f>
        <v>25</v>
      </c>
      <c r="K101" s="199">
        <f>(D101+F101+H101+J101)/4</f>
        <v>61.562504277684269</v>
      </c>
    </row>
    <row r="102" spans="1:11">
      <c r="A102" s="219" t="s">
        <v>858</v>
      </c>
      <c r="B102" s="221" t="s">
        <v>857</v>
      </c>
      <c r="C102" s="11">
        <v>2260090.0202290001</v>
      </c>
      <c r="D102" s="96">
        <f>100-(100*((C102)-(MIN(C:C)))/((MAX(C:C))-(MIN(C:C))))</f>
        <v>89.795904594298278</v>
      </c>
      <c r="E102" s="17">
        <v>1</v>
      </c>
      <c r="F102" s="100">
        <f>100*((E102)-(MIN(E:E)))/((MAX(E:E))-(MIN(E:E)))</f>
        <v>0</v>
      </c>
      <c r="G102" s="11">
        <v>334790.790355</v>
      </c>
      <c r="H102" s="100">
        <f>100-(100*((G102)-(MIN(G:G)))/((MAX(G:G))-(MIN(G:G))))</f>
        <v>98.497901319310301</v>
      </c>
      <c r="I102">
        <v>0</v>
      </c>
      <c r="J102" s="100">
        <f>100*((I102)-(MIN(I:I)))/((MAX(I:I))-(MIN(I:I)))</f>
        <v>0</v>
      </c>
      <c r="K102" s="199">
        <f>(D102+F102+H102+J102)/4</f>
        <v>47.073451478402148</v>
      </c>
    </row>
    <row r="103" spans="1:11">
      <c r="A103" s="219" t="s">
        <v>984</v>
      </c>
      <c r="B103" s="220" t="s">
        <v>983</v>
      </c>
      <c r="C103" s="11">
        <v>22069234.563007999</v>
      </c>
      <c r="D103" s="96">
        <f>100-(100*((C103)-(MIN(C:C)))/((MAX(C:C))-(MIN(C:C))))</f>
        <v>0.26223197768706541</v>
      </c>
      <c r="E103" s="17">
        <v>1</v>
      </c>
      <c r="F103" s="100">
        <f>100*((E103)-(MIN(E:E)))/((MAX(E:E))-(MIN(E:E)))</f>
        <v>0</v>
      </c>
      <c r="G103" s="11">
        <v>22069234.563007999</v>
      </c>
      <c r="H103" s="100">
        <f>100-(100*((G103)-(MIN(G:G)))/((MAX(G:G))-(MIN(G:G))))</f>
        <v>0.26223197768706541</v>
      </c>
      <c r="I103" s="19">
        <v>0</v>
      </c>
      <c r="J103" s="100">
        <f>100*((I103)-(MIN(I:I)))/((MAX(I:I))-(MIN(I:I)))</f>
        <v>0</v>
      </c>
      <c r="K103" s="199">
        <f>(D103+F103+H103+J103)/4</f>
        <v>0.1311159888435327</v>
      </c>
    </row>
    <row r="104" spans="1:11">
      <c r="A104" s="219" t="s">
        <v>1010</v>
      </c>
      <c r="B104" s="220" t="s">
        <v>1009</v>
      </c>
      <c r="C104" s="11">
        <v>11735856.156574</v>
      </c>
      <c r="D104" s="96">
        <f>100-(100*((C104)-(MIN(C:C)))/((MAX(C:C))-(MIN(C:C))))</f>
        <v>46.967192773304973</v>
      </c>
      <c r="E104" s="17">
        <v>3</v>
      </c>
      <c r="F104" s="100">
        <f>100*((E104)-(MIN(E:E)))/((MAX(E:E))-(MIN(E:E)))</f>
        <v>11.111111111111111</v>
      </c>
      <c r="G104" s="11">
        <v>3911952.052191</v>
      </c>
      <c r="H104" s="100">
        <f>100-(100*((G104)-(MIN(G:G)))/((MAX(G:G))-(MIN(G:G))))</f>
        <v>82.329793472836016</v>
      </c>
      <c r="I104" s="19">
        <v>1</v>
      </c>
      <c r="J104" s="100">
        <f>100*((I104)-(MIN(I:I)))/((MAX(I:I))-(MIN(I:I)))</f>
        <v>6.25</v>
      </c>
      <c r="K104" s="199">
        <f>(D104+F104+H104+J104)/4</f>
        <v>36.664524339313026</v>
      </c>
    </row>
    <row r="105" spans="1:11">
      <c r="A105" s="219" t="s">
        <v>986</v>
      </c>
      <c r="B105" s="220" t="s">
        <v>985</v>
      </c>
      <c r="C105" s="11">
        <v>3733168.2461600001</v>
      </c>
      <c r="D105" s="96">
        <f>100-(100*((C105)-(MIN(C:C)))/((MAX(C:C))-(MIN(C:C))))</f>
        <v>83.137863236967576</v>
      </c>
      <c r="E105" s="17">
        <v>1</v>
      </c>
      <c r="F105" s="100">
        <f>100*((E105)-(MIN(E:E)))/((MAX(E:E))-(MIN(E:E)))</f>
        <v>0</v>
      </c>
      <c r="G105" s="11">
        <v>3733168.2461600001</v>
      </c>
      <c r="H105" s="100">
        <f>100-(100*((G105)-(MIN(G:G)))/((MAX(G:G))-(MIN(G:G))))</f>
        <v>83.137863236967576</v>
      </c>
      <c r="I105" s="19">
        <v>0</v>
      </c>
      <c r="J105" s="100">
        <f>100*((I105)-(MIN(I:I)))/((MAX(I:I))-(MIN(I:I)))</f>
        <v>0</v>
      </c>
      <c r="K105" s="199">
        <f>(D105+F105+H105+J105)/4</f>
        <v>41.568931618483788</v>
      </c>
    </row>
    <row r="106" spans="1:11">
      <c r="A106" s="219" t="s">
        <v>994</v>
      </c>
      <c r="B106" s="220" t="s">
        <v>993</v>
      </c>
      <c r="C106" s="11">
        <v>1811585.620076</v>
      </c>
      <c r="D106" s="96">
        <f>100-(100*((C106)-(MIN(C:C)))/((MAX(C:C))-(MIN(C:C))))</f>
        <v>91.823061599674688</v>
      </c>
      <c r="E106" s="17">
        <v>12</v>
      </c>
      <c r="F106" s="100">
        <f>100*((E106)-(MIN(E:E)))/((MAX(E:E))-(MIN(E:E)))</f>
        <v>61.111111111111114</v>
      </c>
      <c r="G106" s="11">
        <v>150965.46833999999</v>
      </c>
      <c r="H106" s="100">
        <f>100-(100*((G106)-(MIN(G:G)))/((MAX(G:G))-(MIN(G:G))))</f>
        <v>99.328757804020725</v>
      </c>
      <c r="I106" s="19">
        <v>10</v>
      </c>
      <c r="J106" s="100">
        <f>100*((I106)-(MIN(I:I)))/((MAX(I:I))-(MIN(I:I)))</f>
        <v>62.5</v>
      </c>
      <c r="K106" s="199">
        <f>(D106+F106+H106+J106)/4</f>
        <v>78.690732628701625</v>
      </c>
    </row>
    <row r="107" spans="1:11">
      <c r="A107" s="219" t="s">
        <v>922</v>
      </c>
      <c r="B107" s="220" t="s">
        <v>921</v>
      </c>
      <c r="C107" s="11">
        <v>267806.107884</v>
      </c>
      <c r="D107" s="96">
        <f>100-(100*((C107)-(MIN(C:C)))/((MAX(C:C))-(MIN(C:C))))</f>
        <v>98.800659705354406</v>
      </c>
      <c r="E107" s="17">
        <v>3</v>
      </c>
      <c r="F107" s="100">
        <f>100*((E107)-(MIN(E:E)))/((MAX(E:E))-(MIN(E:E)))</f>
        <v>11.111111111111111</v>
      </c>
      <c r="G107" s="11">
        <v>89268.702627999999</v>
      </c>
      <c r="H107" s="100">
        <f>100-(100*((G107)-(MIN(G:G)))/((MAX(G:G))-(MIN(G:G))))</f>
        <v>99.607615783517659</v>
      </c>
      <c r="I107" s="19">
        <v>2</v>
      </c>
      <c r="J107" s="100">
        <f>100*((I107)-(MIN(I:I)))/((MAX(I:I))-(MIN(I:I)))</f>
        <v>12.5</v>
      </c>
      <c r="K107" s="199">
        <f>(D107+F107+H107+J107)/4</f>
        <v>55.504846649995798</v>
      </c>
    </row>
    <row r="108" spans="1:11">
      <c r="A108" s="219" t="s">
        <v>944</v>
      </c>
      <c r="B108" s="220" t="s">
        <v>943</v>
      </c>
      <c r="C108" s="11">
        <v>2700404.5826940001</v>
      </c>
      <c r="D108" s="96">
        <f>100-(100*((C108)-(MIN(C:C)))/((MAX(C:C))-(MIN(C:C))))</f>
        <v>87.805764141795066</v>
      </c>
      <c r="E108" s="17">
        <v>5</v>
      </c>
      <c r="F108" s="100">
        <f>100*((E108)-(MIN(E:E)))/((MAX(E:E))-(MIN(E:E)))</f>
        <v>22.222222222222221</v>
      </c>
      <c r="G108" s="11">
        <v>540080.916539</v>
      </c>
      <c r="H108" s="100">
        <f>100-(100*((G108)-(MIN(G:G)))/((MAX(G:G))-(MIN(G:G))))</f>
        <v>97.570027886437529</v>
      </c>
      <c r="I108" s="19">
        <v>3</v>
      </c>
      <c r="J108" s="100">
        <f>100*((I108)-(MIN(I:I)))/((MAX(I:I))-(MIN(I:I)))</f>
        <v>18.75</v>
      </c>
      <c r="K108" s="199">
        <f>(D108+F108+H108+J108)/4</f>
        <v>56.587003562613702</v>
      </c>
    </row>
    <row r="109" spans="1:11">
      <c r="A109" s="219" t="s">
        <v>860</v>
      </c>
      <c r="B109" s="220" t="s">
        <v>859</v>
      </c>
      <c r="C109" s="11">
        <v>1605129.7232590001</v>
      </c>
      <c r="D109" s="96">
        <f>100-(100*((C109)-(MIN(C:C)))/((MAX(C:C))-(MIN(C:C))))</f>
        <v>92.756204100374973</v>
      </c>
      <c r="E109" s="17">
        <v>3</v>
      </c>
      <c r="F109" s="100">
        <f>100*((E109)-(MIN(E:E)))/((MAX(E:E))-(MIN(E:E)))</f>
        <v>11.111111111111111</v>
      </c>
      <c r="G109" s="11">
        <v>535043.24108599999</v>
      </c>
      <c r="H109" s="100">
        <f>100-(100*((G109)-(MIN(G:G)))/((MAX(G:G))-(MIN(G:G))))</f>
        <v>97.592797248526011</v>
      </c>
      <c r="I109" s="19">
        <v>1</v>
      </c>
      <c r="J109" s="100">
        <f>100*((I109)-(MIN(I:I)))/((MAX(I:I))-(MIN(I:I)))</f>
        <v>6.25</v>
      </c>
      <c r="K109" s="199">
        <f>(D109+F109+H109+J109)/4</f>
        <v>51.927528115003028</v>
      </c>
    </row>
    <row r="110" spans="1:11">
      <c r="A110" s="219" t="s">
        <v>852</v>
      </c>
      <c r="B110" s="220" t="s">
        <v>851</v>
      </c>
      <c r="C110" s="11">
        <v>17620653.858874001</v>
      </c>
      <c r="D110" s="96">
        <f>100-(100*((C110)-(MIN(C:C)))/((MAX(C:C))-(MIN(C:C))))</f>
        <v>20.368994665614366</v>
      </c>
      <c r="E110" s="17">
        <v>1</v>
      </c>
      <c r="F110" s="100">
        <f>100*((E110)-(MIN(E:E)))/((MAX(E:E))-(MIN(E:E)))</f>
        <v>0</v>
      </c>
      <c r="G110" s="11">
        <v>17620653.858874001</v>
      </c>
      <c r="H110" s="100">
        <f>100-(100*((G110)-(MIN(G:G)))/((MAX(G:G))-(MIN(G:G))))</f>
        <v>20.368994665614366</v>
      </c>
      <c r="I110" s="19">
        <v>0</v>
      </c>
      <c r="J110" s="100">
        <f>100*((I110)-(MIN(I:I)))/((MAX(I:I))-(MIN(I:I)))</f>
        <v>0</v>
      </c>
      <c r="K110" s="199">
        <f>(D110+F110+H110+J110)/4</f>
        <v>10.184497332807183</v>
      </c>
    </row>
    <row r="111" spans="1:11">
      <c r="A111" s="219" t="s">
        <v>1020</v>
      </c>
      <c r="B111" s="220" t="s">
        <v>1019</v>
      </c>
      <c r="C111" s="11">
        <v>4629084.4189710002</v>
      </c>
      <c r="D111" s="96">
        <f>100-(100*((C111)-(MIN(C:C)))/((MAX(C:C))-(MIN(C:C))))</f>
        <v>79.088487700575314</v>
      </c>
      <c r="E111" s="17">
        <v>6</v>
      </c>
      <c r="F111" s="100">
        <f>100*((E111)-(MIN(E:E)))/((MAX(E:E))-(MIN(E:E)))</f>
        <v>27.777777777777779</v>
      </c>
      <c r="G111" s="11">
        <v>771514.06982900004</v>
      </c>
      <c r="H111" s="100">
        <f>100-(100*((G111)-(MIN(G:G)))/((MAX(G:G))-(MIN(G:G))))</f>
        <v>96.523992802259698</v>
      </c>
      <c r="I111" s="19">
        <v>4</v>
      </c>
      <c r="J111" s="100">
        <f>100*((I111)-(MIN(I:I)))/((MAX(I:I))-(MIN(I:I)))</f>
        <v>25</v>
      </c>
      <c r="K111" s="199">
        <f>(D111+F111+H111+J111)/4</f>
        <v>57.097564570153196</v>
      </c>
    </row>
    <row r="112" spans="1:11">
      <c r="A112" s="219" t="s">
        <v>878</v>
      </c>
      <c r="B112" s="220" t="s">
        <v>877</v>
      </c>
      <c r="C112" s="11">
        <v>19003462.35633</v>
      </c>
      <c r="D112" s="96">
        <f>100-(100*((C112)-(MIN(C:C)))/((MAX(C:C))-(MIN(C:C))))</f>
        <v>14.118955799204812</v>
      </c>
      <c r="E112" s="17">
        <v>1</v>
      </c>
      <c r="F112" s="100">
        <f>100*((E112)-(MIN(E:E)))/((MAX(E:E))-(MIN(E:E)))</f>
        <v>0</v>
      </c>
      <c r="G112" s="11">
        <v>19003462.35633</v>
      </c>
      <c r="H112" s="100">
        <f>100-(100*((G112)-(MIN(G:G)))/((MAX(G:G))-(MIN(G:G))))</f>
        <v>14.118955799204812</v>
      </c>
      <c r="I112" s="19">
        <v>0</v>
      </c>
      <c r="J112" s="100">
        <f>100*((I112)-(MIN(I:I)))/((MAX(I:I))-(MIN(I:I)))</f>
        <v>0</v>
      </c>
      <c r="K112" s="199">
        <f>(D112+F112+H112+J112)/4</f>
        <v>7.0594778996024061</v>
      </c>
    </row>
    <row r="113" spans="1:11">
      <c r="A113" s="219" t="s">
        <v>1044</v>
      </c>
      <c r="B113" s="220" t="s">
        <v>1043</v>
      </c>
      <c r="C113" s="11">
        <v>4930814.8530780002</v>
      </c>
      <c r="D113" s="96">
        <f>100-(100*((C113)-(MIN(C:C)))/((MAX(C:C))-(MIN(C:C))))</f>
        <v>77.724721897995423</v>
      </c>
      <c r="E113" s="17">
        <v>1</v>
      </c>
      <c r="F113" s="100">
        <f>100*((E113)-(MIN(E:E)))/((MAX(E:E))-(MIN(E:E)))</f>
        <v>0</v>
      </c>
      <c r="G113" s="11">
        <v>4930814.8530780002</v>
      </c>
      <c r="H113" s="100">
        <f>100-(100*((G113)-(MIN(G:G)))/((MAX(G:G))-(MIN(G:G))))</f>
        <v>77.724721897995423</v>
      </c>
      <c r="I113" s="19">
        <v>0</v>
      </c>
      <c r="J113" s="100">
        <f>100*((I113)-(MIN(I:I)))/((MAX(I:I))-(MIN(I:I)))</f>
        <v>0</v>
      </c>
      <c r="K113" s="199">
        <f>(D113+F113+H113+J113)/4</f>
        <v>38.862360948997711</v>
      </c>
    </row>
    <row r="114" spans="1:11">
      <c r="A114" s="219" t="s">
        <v>874</v>
      </c>
      <c r="B114" s="220" t="s">
        <v>873</v>
      </c>
      <c r="C114" s="11">
        <v>6295979.7660100004</v>
      </c>
      <c r="D114" s="96">
        <f>100-(100*((C114)-(MIN(C:C)))/((MAX(C:C))-(MIN(C:C))))</f>
        <v>71.554428773111653</v>
      </c>
      <c r="E114" s="17">
        <v>2</v>
      </c>
      <c r="F114" s="100">
        <f>100*((E114)-(MIN(E:E)))/((MAX(E:E))-(MIN(E:E)))</f>
        <v>5.5555555555555554</v>
      </c>
      <c r="G114" s="11">
        <v>3147989.8830050002</v>
      </c>
      <c r="H114" s="100">
        <f>100-(100*((G114)-(MIN(G:G)))/((MAX(G:G))-(MIN(G:G))))</f>
        <v>85.782761297855473</v>
      </c>
      <c r="I114" s="19">
        <v>1</v>
      </c>
      <c r="J114" s="100">
        <f>100*((I114)-(MIN(I:I)))/((MAX(I:I))-(MIN(I:I)))</f>
        <v>6.25</v>
      </c>
      <c r="K114" s="199">
        <f>(D114+F114+H114+J114)/4</f>
        <v>42.285686406630674</v>
      </c>
    </row>
    <row r="115" spans="1:11">
      <c r="A115" s="219" t="s">
        <v>956</v>
      </c>
      <c r="B115" s="220" t="s">
        <v>955</v>
      </c>
      <c r="C115" s="11">
        <v>4441713.9601530004</v>
      </c>
      <c r="D115" s="96">
        <f>100-(100*((C115)-(MIN(C:C)))/((MAX(C:C))-(MIN(C:C))))</f>
        <v>79.935367548496373</v>
      </c>
      <c r="E115" s="17">
        <v>3</v>
      </c>
      <c r="F115" s="100">
        <f>100*((E115)-(MIN(E:E)))/((MAX(E:E))-(MIN(E:E)))</f>
        <v>11.111111111111111</v>
      </c>
      <c r="G115" s="11">
        <v>1480571.320051</v>
      </c>
      <c r="H115" s="100">
        <f>100-(100*((G115)-(MIN(G:G)))/((MAX(G:G))-(MIN(G:G))))</f>
        <v>93.319185064564977</v>
      </c>
      <c r="I115" s="19">
        <v>1</v>
      </c>
      <c r="J115" s="100">
        <f>100*((I115)-(MIN(I:I)))/((MAX(I:I))-(MIN(I:I)))</f>
        <v>6.25</v>
      </c>
      <c r="K115" s="199">
        <f>(D115+F115+H115+J115)/4</f>
        <v>47.653915931043116</v>
      </c>
    </row>
    <row r="116" spans="1:11">
      <c r="A116" s="219" t="s">
        <v>1056</v>
      </c>
      <c r="B116" s="220" t="s">
        <v>1055</v>
      </c>
      <c r="C116" s="11">
        <v>6729475.3714760002</v>
      </c>
      <c r="D116" s="96">
        <f>100-(100*((C116)-(MIN(C:C)))/((MAX(C:C))-(MIN(C:C))))</f>
        <v>69.595108746105197</v>
      </c>
      <c r="E116" s="17">
        <v>3</v>
      </c>
      <c r="F116" s="100">
        <f>100*((E116)-(MIN(E:E)))/((MAX(E:E))-(MIN(E:E)))</f>
        <v>11.111111111111111</v>
      </c>
      <c r="G116" s="11">
        <v>2243158.457159</v>
      </c>
      <c r="H116" s="100">
        <f>100-(100*((G116)-(MIN(G:G)))/((MAX(G:G))-(MIN(G:G))))</f>
        <v>89.872432130433083</v>
      </c>
      <c r="I116" s="19">
        <v>1</v>
      </c>
      <c r="J116" s="100">
        <f>100*((I116)-(MIN(I:I)))/((MAX(I:I))-(MIN(I:I)))</f>
        <v>6.25</v>
      </c>
      <c r="K116" s="199">
        <f>(D116+F116+H116+J116)/4</f>
        <v>44.207162996912345</v>
      </c>
    </row>
    <row r="117" spans="1:11">
      <c r="A117" s="219" t="s">
        <v>876</v>
      </c>
      <c r="B117" s="220" t="s">
        <v>875</v>
      </c>
      <c r="C117" s="11">
        <v>22116688.264488</v>
      </c>
      <c r="D117" s="96">
        <f>100-(100*((C117)-(MIN(C:C)))/((MAX(C:C))-(MIN(C:C))))</f>
        <v>4.7750016409978002E-2</v>
      </c>
      <c r="E117" s="17">
        <v>1</v>
      </c>
      <c r="F117" s="100">
        <f>100*((E117)-(MIN(E:E)))/((MAX(E:E))-(MIN(E:E)))</f>
        <v>0</v>
      </c>
      <c r="G117" s="11">
        <v>22116688.264488</v>
      </c>
      <c r="H117" s="100">
        <f>100-(100*((G117)-(MIN(G:G)))/((MAX(G:G))-(MIN(G:G))))</f>
        <v>4.7750016409978002E-2</v>
      </c>
      <c r="I117" s="19">
        <v>0</v>
      </c>
      <c r="J117" s="100">
        <f>100*((I117)-(MIN(I:I)))/((MAX(I:I))-(MIN(I:I)))</f>
        <v>0</v>
      </c>
      <c r="K117" s="199">
        <f>(D117+F117+H117+J117)/4</f>
        <v>2.3875008204989001E-2</v>
      </c>
    </row>
    <row r="118" spans="1:11">
      <c r="A118" s="219" t="s">
        <v>936</v>
      </c>
      <c r="B118" s="220" t="s">
        <v>935</v>
      </c>
      <c r="C118" s="11">
        <v>22127252.859342001</v>
      </c>
      <c r="D118" s="96">
        <f>100-(100*((C118)-(MIN(C:C)))/((MAX(C:C))-(MIN(C:C))))</f>
        <v>0</v>
      </c>
      <c r="E118" s="17">
        <v>1</v>
      </c>
      <c r="F118" s="100">
        <f>100*((E118)-(MIN(E:E)))/((MAX(E:E))-(MIN(E:E)))</f>
        <v>0</v>
      </c>
      <c r="G118" s="11">
        <v>22127252.859342001</v>
      </c>
      <c r="H118" s="100">
        <f>100-(100*((G118)-(MIN(G:G)))/((MAX(G:G))-(MIN(G:G))))</f>
        <v>0</v>
      </c>
      <c r="I118" s="19">
        <v>0</v>
      </c>
      <c r="J118" s="100">
        <f>100*((I118)-(MIN(I:I)))/((MAX(I:I))-(MIN(I:I)))</f>
        <v>0</v>
      </c>
      <c r="K118" s="199">
        <f>(D118+F118+H118+J118)/4</f>
        <v>0</v>
      </c>
    </row>
    <row r="119" spans="1:11">
      <c r="A119" s="219" t="s">
        <v>998</v>
      </c>
      <c r="B119" s="220" t="s">
        <v>997</v>
      </c>
      <c r="C119" s="11">
        <v>6692905.5502610002</v>
      </c>
      <c r="D119" s="96">
        <f>100-(100*((C119)-(MIN(C:C)))/((MAX(C:C))-(MIN(C:C))))</f>
        <v>69.760397579918333</v>
      </c>
      <c r="E119" s="17">
        <v>4</v>
      </c>
      <c r="F119" s="100">
        <f>100*((E119)-(MIN(E:E)))/((MAX(E:E))-(MIN(E:E)))</f>
        <v>16.666666666666668</v>
      </c>
      <c r="G119" s="11">
        <v>1673226.387565</v>
      </c>
      <c r="H119" s="100">
        <f>100-(100*((G119)-(MIN(G:G)))/((MAX(G:G))-(MIN(G:G))))</f>
        <v>92.448419761930168</v>
      </c>
      <c r="I119" s="19">
        <v>2</v>
      </c>
      <c r="J119" s="100">
        <f>100*((I119)-(MIN(I:I)))/((MAX(I:I))-(MIN(I:I)))</f>
        <v>12.5</v>
      </c>
      <c r="K119" s="199">
        <f>(D119+F119+H119+J119)/4</f>
        <v>47.843871002128793</v>
      </c>
    </row>
    <row r="120" spans="1:11">
      <c r="A120" s="219" t="s">
        <v>888</v>
      </c>
      <c r="B120" s="221" t="s">
        <v>887</v>
      </c>
      <c r="C120" s="11">
        <v>294629.54959000001</v>
      </c>
      <c r="D120" s="96">
        <f>100-(100*((C120)-(MIN(C:C)))/((MAX(C:C))-(MIN(C:C))))</f>
        <v>98.679422705797492</v>
      </c>
      <c r="E120" s="17">
        <v>1</v>
      </c>
      <c r="F120" s="100">
        <f>100*((E120)-(MIN(E:E)))/((MAX(E:E))-(MIN(E:E)))</f>
        <v>0</v>
      </c>
      <c r="G120" s="11">
        <v>294629.54959000001</v>
      </c>
      <c r="H120" s="100">
        <f>100-(100*((G120)-(MIN(G:G)))/((MAX(G:G))-(MIN(G:G))))</f>
        <v>98.679422705797492</v>
      </c>
      <c r="I120" s="19">
        <v>0</v>
      </c>
      <c r="J120" s="100">
        <f>100*((I120)-(MIN(I:I)))/((MAX(I:I))-(MIN(I:I)))</f>
        <v>0</v>
      </c>
      <c r="K120" s="199">
        <f>(D120+F120+H120+J120)/4</f>
        <v>49.339711352898746</v>
      </c>
    </row>
    <row r="121" spans="1:11">
      <c r="A121" s="219" t="s">
        <v>890</v>
      </c>
      <c r="B121" s="220" t="s">
        <v>889</v>
      </c>
      <c r="C121" s="11">
        <v>214535.888664</v>
      </c>
      <c r="D121" s="96">
        <f>100-(100*((C121)-(MIN(C:C)))/((MAX(C:C))-(MIN(C:C))))</f>
        <v>99.041431251927676</v>
      </c>
      <c r="E121" s="17">
        <v>4</v>
      </c>
      <c r="F121" s="100">
        <f>100*((E121)-(MIN(E:E)))/((MAX(E:E))-(MIN(E:E)))</f>
        <v>16.666666666666668</v>
      </c>
      <c r="G121" s="11">
        <v>53633.972166</v>
      </c>
      <c r="H121" s="100">
        <f>100-(100*((G121)-(MIN(G:G)))/((MAX(G:G))-(MIN(G:G))))</f>
        <v>99.768678179931385</v>
      </c>
      <c r="I121" s="19">
        <v>2</v>
      </c>
      <c r="J121" s="100">
        <f>100*((I121)-(MIN(I:I)))/((MAX(I:I))-(MIN(I:I)))</f>
        <v>12.5</v>
      </c>
      <c r="K121" s="199">
        <f>(D121+F121+H121+J121)/4</f>
        <v>56.994194024631433</v>
      </c>
    </row>
    <row r="122" spans="1:11">
      <c r="A122" s="219" t="s">
        <v>960</v>
      </c>
      <c r="B122" s="220" t="s">
        <v>959</v>
      </c>
      <c r="C122" s="11">
        <v>21642072.041618001</v>
      </c>
      <c r="D122" s="96">
        <f>100-(100*((C122)-(MIN(C:C)))/((MAX(C:C))-(MIN(C:C))))</f>
        <v>2.1929276350197284</v>
      </c>
      <c r="E122" s="17">
        <v>1</v>
      </c>
      <c r="F122" s="100">
        <f>100*((E122)-(MIN(E:E)))/((MAX(E:E))-(MIN(E:E)))</f>
        <v>0</v>
      </c>
      <c r="G122" s="11">
        <v>21642072.041618001</v>
      </c>
      <c r="H122" s="100">
        <f>100-(100*((G122)-(MIN(G:G)))/((MAX(G:G))-(MIN(G:G))))</f>
        <v>2.1929276350197284</v>
      </c>
      <c r="I122" s="19">
        <v>0</v>
      </c>
      <c r="J122" s="100">
        <f>100*((I122)-(MIN(I:I)))/((MAX(I:I))-(MIN(I:I)))</f>
        <v>0</v>
      </c>
      <c r="K122" s="199">
        <f>(D122+F122+H122+J122)/4</f>
        <v>1.0964638175098642</v>
      </c>
    </row>
    <row r="123" spans="1:11">
      <c r="A123" s="219" t="s">
        <v>844</v>
      </c>
      <c r="B123" s="220" t="s">
        <v>843</v>
      </c>
      <c r="C123" s="11">
        <v>22127252.859342001</v>
      </c>
      <c r="D123" s="96">
        <f>100-(100*((C123)-(MIN(C:C)))/((MAX(C:C))-(MIN(C:C))))</f>
        <v>0</v>
      </c>
      <c r="E123" s="17">
        <v>1</v>
      </c>
      <c r="F123" s="100">
        <f>100*((E123)-(MIN(E:E)))/((MAX(E:E))-(MIN(E:E)))</f>
        <v>0</v>
      </c>
      <c r="G123" s="11">
        <v>22127252.859342001</v>
      </c>
      <c r="H123" s="100">
        <f>100-(100*((G123)-(MIN(G:G)))/((MAX(G:G))-(MIN(G:G))))</f>
        <v>0</v>
      </c>
      <c r="I123" s="19">
        <v>0</v>
      </c>
      <c r="J123" s="100">
        <f>100*((I123)-(MIN(I:I)))/((MAX(I:I))-(MIN(I:I)))</f>
        <v>0</v>
      </c>
      <c r="K123" s="199">
        <f>(D123+F123+H123+J123)/4</f>
        <v>0</v>
      </c>
    </row>
    <row r="124" spans="1:11">
      <c r="A124" s="219" t="s">
        <v>840</v>
      </c>
      <c r="B124" s="220" t="s">
        <v>839</v>
      </c>
      <c r="C124" s="11">
        <v>19804482.773352001</v>
      </c>
      <c r="D124" s="96">
        <f>100-(100*((C124)-(MIN(C:C)))/((MAX(C:C))-(MIN(C:C))))</f>
        <v>10.498491542306212</v>
      </c>
      <c r="E124" s="17">
        <v>1</v>
      </c>
      <c r="F124" s="100">
        <f>100*((E124)-(MIN(E:E)))/((MAX(E:E))-(MIN(E:E)))</f>
        <v>0</v>
      </c>
      <c r="G124" s="11">
        <v>19804482.773352001</v>
      </c>
      <c r="H124" s="100">
        <f>100-(100*((G124)-(MIN(G:G)))/((MAX(G:G))-(MIN(G:G))))</f>
        <v>10.498491542306212</v>
      </c>
      <c r="I124" s="19">
        <v>0</v>
      </c>
      <c r="J124" s="100">
        <f>100*((I124)-(MIN(I:I)))/((MAX(I:I))-(MIN(I:I)))</f>
        <v>0</v>
      </c>
      <c r="K124" s="199">
        <f>(D124+F124+H124+J124)/4</f>
        <v>5.249245771153106</v>
      </c>
    </row>
    <row r="125" spans="1:11">
      <c r="A125" s="219" t="s">
        <v>848</v>
      </c>
      <c r="B125" s="220" t="s">
        <v>847</v>
      </c>
      <c r="C125" s="11">
        <v>22127252.859342001</v>
      </c>
      <c r="D125" s="96">
        <f>100-(100*((C125)-(MIN(C:C)))/((MAX(C:C))-(MIN(C:C))))</f>
        <v>0</v>
      </c>
      <c r="E125" s="17">
        <v>1</v>
      </c>
      <c r="F125" s="100">
        <f>100*((E125)-(MIN(E:E)))/((MAX(E:E))-(MIN(E:E)))</f>
        <v>0</v>
      </c>
      <c r="G125" s="11">
        <v>22127252.859342001</v>
      </c>
      <c r="H125" s="100">
        <f>100-(100*((G125)-(MIN(G:G)))/((MAX(G:G))-(MIN(G:G))))</f>
        <v>0</v>
      </c>
      <c r="I125" s="19">
        <v>0</v>
      </c>
      <c r="J125" s="100">
        <f>100*((I125)-(MIN(I:I)))/((MAX(I:I))-(MIN(I:I)))</f>
        <v>0</v>
      </c>
      <c r="K125" s="199">
        <f>(D125+F125+H125+J125)/4</f>
        <v>0</v>
      </c>
    </row>
    <row r="126" spans="1:11">
      <c r="A126" s="219" t="s">
        <v>982</v>
      </c>
      <c r="B126" s="220" t="s">
        <v>981</v>
      </c>
      <c r="C126" s="11">
        <v>22127252.859342001</v>
      </c>
      <c r="D126" s="96">
        <f>100-(100*((C126)-(MIN(C:C)))/((MAX(C:C))-(MIN(C:C))))</f>
        <v>0</v>
      </c>
      <c r="E126" s="17">
        <v>1</v>
      </c>
      <c r="F126" s="100">
        <f>100*((E126)-(MIN(E:E)))/((MAX(E:E))-(MIN(E:E)))</f>
        <v>0</v>
      </c>
      <c r="G126" s="11">
        <v>22127252.859342001</v>
      </c>
      <c r="H126" s="100">
        <f>100-(100*((G126)-(MIN(G:G)))/((MAX(G:G))-(MIN(G:G))))</f>
        <v>0</v>
      </c>
      <c r="I126" s="19">
        <v>0</v>
      </c>
      <c r="J126" s="100">
        <f>100*((I126)-(MIN(I:I)))/((MAX(I:I))-(MIN(I:I)))</f>
        <v>0</v>
      </c>
      <c r="K126" s="199">
        <f>(D126+F126+H126+J126)/4</f>
        <v>0</v>
      </c>
    </row>
    <row r="127" spans="1:11">
      <c r="A127" s="219" t="s">
        <v>912</v>
      </c>
      <c r="B127" s="220" t="s">
        <v>911</v>
      </c>
      <c r="C127" s="11">
        <v>296855.65685600002</v>
      </c>
      <c r="D127" s="96">
        <f>100-(100*((C127)-(MIN(C:C)))/((MAX(C:C))-(MIN(C:C))))</f>
        <v>98.669361112338308</v>
      </c>
      <c r="E127" s="17">
        <v>2</v>
      </c>
      <c r="F127" s="100">
        <f>100*((E127)-(MIN(E:E)))/((MAX(E:E))-(MIN(E:E)))</f>
        <v>5.5555555555555554</v>
      </c>
      <c r="G127" s="11">
        <v>148427.82842800001</v>
      </c>
      <c r="H127" s="100">
        <f>100-(100*((G127)-(MIN(G:G)))/((MAX(G:G))-(MIN(G:G))))</f>
        <v>99.340227467468793</v>
      </c>
      <c r="I127" s="19">
        <v>1</v>
      </c>
      <c r="J127" s="100">
        <f>100*((I127)-(MIN(I:I)))/((MAX(I:I))-(MIN(I:I)))</f>
        <v>6.25</v>
      </c>
      <c r="K127" s="199">
        <f>(D127+F127+H127+J127)/4</f>
        <v>52.453786033840665</v>
      </c>
    </row>
    <row r="128" spans="1:11">
      <c r="A128" s="219" t="s">
        <v>818</v>
      </c>
      <c r="B128" s="220" t="s">
        <v>817</v>
      </c>
      <c r="C128" s="11">
        <v>3433104.7144840001</v>
      </c>
      <c r="D128" s="96">
        <f>100-(100*((C128)-(MIN(C:C)))/((MAX(C:C))-(MIN(C:C))))</f>
        <v>84.494094948601798</v>
      </c>
      <c r="E128" s="17">
        <v>8</v>
      </c>
      <c r="F128" s="100">
        <f>100*((E128)-(MIN(E:E)))/((MAX(E:E))-(MIN(E:E)))</f>
        <v>38.888888888888886</v>
      </c>
      <c r="G128" s="11">
        <v>429138.08931100002</v>
      </c>
      <c r="H128" s="100">
        <f>100-(100*((G128)-(MIN(G:G)))/((MAX(G:G))-(MIN(G:G))))</f>
        <v>98.071468963347343</v>
      </c>
      <c r="I128" s="19">
        <v>3</v>
      </c>
      <c r="J128" s="100">
        <f>100*((I128)-(MIN(I:I)))/((MAX(I:I))-(MIN(I:I)))</f>
        <v>18.75</v>
      </c>
      <c r="K128" s="199">
        <f>(D128+F128+H128+J128)/4</f>
        <v>60.051113200209507</v>
      </c>
    </row>
    <row r="129" spans="1:11">
      <c r="A129" s="219" t="s">
        <v>826</v>
      </c>
      <c r="B129" s="220" t="s">
        <v>825</v>
      </c>
      <c r="C129" s="11">
        <v>19543.352337</v>
      </c>
      <c r="D129" s="96">
        <f>100-(100*((C129)-(MIN(C:C)))/((MAX(C:C))-(MIN(C:C))))</f>
        <v>99.922761481634566</v>
      </c>
      <c r="E129" s="17">
        <v>1</v>
      </c>
      <c r="F129" s="100">
        <f>100*((E129)-(MIN(E:E)))/((MAX(E:E))-(MIN(E:E)))</f>
        <v>0</v>
      </c>
      <c r="G129" s="11">
        <v>19543.352337</v>
      </c>
      <c r="H129" s="100">
        <f>100-(100*((G129)-(MIN(G:G)))/((MAX(G:G))-(MIN(G:G))))</f>
        <v>99.922761481634566</v>
      </c>
      <c r="I129" s="19">
        <v>0</v>
      </c>
      <c r="J129" s="100">
        <f>100*((I129)-(MIN(I:I)))/((MAX(I:I))-(MIN(I:I)))</f>
        <v>0</v>
      </c>
      <c r="K129" s="199">
        <f>(D129+F129+H129+J129)/4</f>
        <v>49.961380740817283</v>
      </c>
    </row>
    <row r="130" spans="1:11">
      <c r="A130" s="219" t="s">
        <v>938</v>
      </c>
      <c r="B130" s="220" t="s">
        <v>937</v>
      </c>
      <c r="C130" s="11">
        <v>1242198.5233380001</v>
      </c>
      <c r="D130" s="96">
        <f>100-(100*((C130)-(MIN(C:C)))/((MAX(C:C))-(MIN(C:C))))</f>
        <v>94.396586054573291</v>
      </c>
      <c r="E130" s="17">
        <v>12</v>
      </c>
      <c r="F130" s="100">
        <f>100*((E130)-(MIN(E:E)))/((MAX(E:E))-(MIN(E:E)))</f>
        <v>61.111111111111114</v>
      </c>
      <c r="G130" s="11">
        <v>103516.54361199999</v>
      </c>
      <c r="H130" s="100">
        <f>100-(100*((G130)-(MIN(G:G)))/((MAX(G:G))-(MIN(G:G))))</f>
        <v>99.543218175261515</v>
      </c>
      <c r="I130" s="19">
        <v>12</v>
      </c>
      <c r="J130" s="100">
        <f>100*((I130)-(MIN(I:I)))/((MAX(I:I))-(MIN(I:I)))</f>
        <v>75</v>
      </c>
      <c r="K130" s="199">
        <f>(D130+F130+H130+J130)/4</f>
        <v>82.512728835236487</v>
      </c>
    </row>
    <row r="131" spans="1:11">
      <c r="A131" s="219" t="s">
        <v>808</v>
      </c>
      <c r="B131" s="220" t="s">
        <v>807</v>
      </c>
      <c r="C131" s="11">
        <v>11594040.453958999</v>
      </c>
      <c r="D131" s="96">
        <f>100-(100*((C131)-(MIN(C:C)))/((MAX(C:C))-(MIN(C:C))))</f>
        <v>47.608173541677161</v>
      </c>
      <c r="E131" s="17">
        <v>2</v>
      </c>
      <c r="F131" s="100">
        <f>100*((E131)-(MIN(E:E)))/((MAX(E:E))-(MIN(E:E)))</f>
        <v>5.5555555555555554</v>
      </c>
      <c r="G131" s="11">
        <v>5797020.2269799998</v>
      </c>
      <c r="H131" s="100">
        <f>100-(100*((G131)-(MIN(G:G)))/((MAX(G:G))-(MIN(G:G))))</f>
        <v>73.809633682135953</v>
      </c>
      <c r="I131" s="19">
        <v>1</v>
      </c>
      <c r="J131" s="100">
        <f>100*((I131)-(MIN(I:I)))/((MAX(I:I))-(MIN(I:I)))</f>
        <v>6.25</v>
      </c>
      <c r="K131" s="199">
        <f>(D131+F131+H131+J131)/4</f>
        <v>33.305840694842168</v>
      </c>
    </row>
    <row r="132" spans="1:11">
      <c r="A132" s="219" t="s">
        <v>866</v>
      </c>
      <c r="B132" s="220" t="s">
        <v>865</v>
      </c>
      <c r="C132" s="11">
        <v>1396805.543388</v>
      </c>
      <c r="D132" s="96">
        <f>100-(100*((C132)-(MIN(C:C)))/((MAX(C:C))-(MIN(C:C))))</f>
        <v>93.697790895221871</v>
      </c>
      <c r="E132" s="17">
        <v>3</v>
      </c>
      <c r="F132" s="100">
        <f>100*((E132)-(MIN(E:E)))/((MAX(E:E))-(MIN(E:E)))</f>
        <v>11.111111111111111</v>
      </c>
      <c r="G132" s="11">
        <v>465601.84779600002</v>
      </c>
      <c r="H132" s="100">
        <f>100-(100*((G132)-(MIN(G:G)))/((MAX(G:G))-(MIN(G:G))))</f>
        <v>97.906659513473471</v>
      </c>
      <c r="I132" s="19">
        <v>2</v>
      </c>
      <c r="J132" s="100">
        <f>100*((I132)-(MIN(I:I)))/((MAX(I:I))-(MIN(I:I)))</f>
        <v>12.5</v>
      </c>
      <c r="K132" s="199">
        <f>(D132+F132+H132+J132)/4</f>
        <v>53.803890379951611</v>
      </c>
    </row>
    <row r="133" spans="1:11">
      <c r="A133" s="219" t="s">
        <v>1050</v>
      </c>
      <c r="B133" s="220" t="s">
        <v>1049</v>
      </c>
      <c r="C133" s="11">
        <v>21386108.079312999</v>
      </c>
      <c r="D133" s="96">
        <f>100-(100*((C133)-(MIN(C:C)))/((MAX(C:C))-(MIN(C:C))))</f>
        <v>3.349837442668175</v>
      </c>
      <c r="E133" s="17">
        <v>1</v>
      </c>
      <c r="F133" s="100">
        <f>100*((E133)-(MIN(E:E)))/((MAX(E:E))-(MIN(E:E)))</f>
        <v>0</v>
      </c>
      <c r="G133" s="11">
        <v>21386108.079312999</v>
      </c>
      <c r="H133" s="100">
        <f>100-(100*((G133)-(MIN(G:G)))/((MAX(G:G))-(MIN(G:G))))</f>
        <v>3.349837442668175</v>
      </c>
      <c r="I133" s="19">
        <v>0</v>
      </c>
      <c r="J133" s="100">
        <f>100*((I133)-(MIN(I:I)))/((MAX(I:I))-(MIN(I:I)))</f>
        <v>0</v>
      </c>
      <c r="K133" s="199">
        <f>(D133+F133+H133+J133)/4</f>
        <v>1.6749187213340875</v>
      </c>
    </row>
    <row r="134" spans="1:11">
      <c r="A134" s="219" t="s">
        <v>894</v>
      </c>
      <c r="B134" s="220" t="s">
        <v>893</v>
      </c>
      <c r="C134" s="11">
        <v>17092917.852302</v>
      </c>
      <c r="D134" s="96">
        <f>100-(100*((C134)-(MIN(C:C)))/((MAX(C:C))-(MIN(C:C))))</f>
        <v>22.754263890056421</v>
      </c>
      <c r="E134" s="17">
        <v>4</v>
      </c>
      <c r="F134" s="100">
        <f>100*((E134)-(MIN(E:E)))/((MAX(E:E))-(MIN(E:E)))</f>
        <v>16.666666666666668</v>
      </c>
      <c r="G134" s="11">
        <v>4273229.4630760001</v>
      </c>
      <c r="H134" s="100">
        <f>100-(100*((G134)-(MIN(G:G)))/((MAX(G:G))-(MIN(G:G))))</f>
        <v>80.696886339461315</v>
      </c>
      <c r="I134" s="19">
        <v>3</v>
      </c>
      <c r="J134" s="100">
        <f>100*((I134)-(MIN(I:I)))/((MAX(I:I))-(MIN(I:I)))</f>
        <v>18.75</v>
      </c>
      <c r="K134" s="199">
        <f>(D134+F134+H134+J134)/4</f>
        <v>34.716954224046106</v>
      </c>
    </row>
    <row r="135" spans="1:11">
      <c r="A135" s="219" t="s">
        <v>868</v>
      </c>
      <c r="B135" s="220" t="s">
        <v>867</v>
      </c>
      <c r="C135" s="11">
        <v>1898257.772683</v>
      </c>
      <c r="D135" s="96">
        <f>100-(100*((C135)-(MIN(C:C)))/((MAX(C:C))-(MIN(C:C))))</f>
        <v>91.431319486847272</v>
      </c>
      <c r="E135" s="17">
        <v>7</v>
      </c>
      <c r="F135" s="100">
        <f>100*((E135)-(MIN(E:E)))/((MAX(E:E))-(MIN(E:E)))</f>
        <v>33.333333333333336</v>
      </c>
      <c r="G135" s="11">
        <v>271179.681812</v>
      </c>
      <c r="H135" s="100">
        <f>100-(100*((G135)-(MIN(G:G)))/((MAX(G:G))-(MIN(G:G))))</f>
        <v>98.785411774634056</v>
      </c>
      <c r="I135" s="19">
        <v>2</v>
      </c>
      <c r="J135" s="100">
        <f>100*((I135)-(MIN(I:I)))/((MAX(I:I))-(MIN(I:I)))</f>
        <v>12.5</v>
      </c>
      <c r="K135" s="199">
        <f>(D135+F135+H135+J135)/4</f>
        <v>59.012516148703668</v>
      </c>
    </row>
    <row r="136" spans="1:11">
      <c r="A136" s="219" t="s">
        <v>1058</v>
      </c>
      <c r="B136" s="220" t="s">
        <v>1057</v>
      </c>
      <c r="C136" s="11">
        <v>9789149.2852609996</v>
      </c>
      <c r="D136" s="96">
        <f>100-(100*((C136)-(MIN(C:C)))/((MAX(C:C))-(MIN(C:C))))</f>
        <v>55.765948081503346</v>
      </c>
      <c r="E136" s="17">
        <v>5</v>
      </c>
      <c r="F136" s="100">
        <f>100*((E136)-(MIN(E:E)))/((MAX(E:E))-(MIN(E:E)))</f>
        <v>22.222222222222221</v>
      </c>
      <c r="G136" s="11">
        <v>1957829.857052</v>
      </c>
      <c r="H136" s="100">
        <f>100-(100*((G136)-(MIN(G:G)))/((MAX(G:G))-(MIN(G:G))))</f>
        <v>91.162064674381</v>
      </c>
      <c r="I136" s="19">
        <v>2</v>
      </c>
      <c r="J136" s="100">
        <f>100*((I136)-(MIN(I:I)))/((MAX(I:I))-(MIN(I:I)))</f>
        <v>12.5</v>
      </c>
      <c r="K136" s="199">
        <f>(D136+F136+H136+J136)/4</f>
        <v>45.412558744526642</v>
      </c>
    </row>
    <row r="137" spans="1:11">
      <c r="A137" s="219" t="s">
        <v>814</v>
      </c>
      <c r="B137" s="220" t="s">
        <v>813</v>
      </c>
      <c r="C137" s="11">
        <v>22127252.859342001</v>
      </c>
      <c r="D137" s="96">
        <f>100-(100*((C137)-(MIN(C:C)))/((MAX(C:C))-(MIN(C:C))))</f>
        <v>0</v>
      </c>
      <c r="E137" s="17">
        <v>1</v>
      </c>
      <c r="F137" s="100">
        <f>100*((E137)-(MIN(E:E)))/((MAX(E:E))-(MIN(E:E)))</f>
        <v>0</v>
      </c>
      <c r="G137" s="11">
        <v>22127252.859342001</v>
      </c>
      <c r="H137" s="100">
        <f>100-(100*((G137)-(MIN(G:G)))/((MAX(G:G))-(MIN(G:G))))</f>
        <v>0</v>
      </c>
      <c r="I137" s="19">
        <v>0</v>
      </c>
      <c r="J137" s="100">
        <f>100*((I137)-(MIN(I:I)))/((MAX(I:I))-(MIN(I:I)))</f>
        <v>0</v>
      </c>
      <c r="K137" s="199">
        <f>(D137+F137+H137+J137)/4</f>
        <v>0</v>
      </c>
    </row>
    <row r="138" spans="1:11">
      <c r="A138" s="219" t="s">
        <v>1002</v>
      </c>
      <c r="B138" s="220" t="s">
        <v>1001</v>
      </c>
      <c r="C138" s="11">
        <v>22127252.859342001</v>
      </c>
      <c r="D138" s="96">
        <f>100-(100*((C138)-(MIN(C:C)))/((MAX(C:C))-(MIN(C:C))))</f>
        <v>0</v>
      </c>
      <c r="E138" s="17">
        <v>1</v>
      </c>
      <c r="F138" s="100">
        <f>100*((E138)-(MIN(E:E)))/((MAX(E:E))-(MIN(E:E)))</f>
        <v>0</v>
      </c>
      <c r="G138" s="11">
        <v>22127252.859342001</v>
      </c>
      <c r="H138" s="100">
        <f>100-(100*((G138)-(MIN(G:G)))/((MAX(G:G))-(MIN(G:G))))</f>
        <v>0</v>
      </c>
      <c r="I138" s="19">
        <v>0</v>
      </c>
      <c r="J138" s="100">
        <f>100*((I138)-(MIN(I:I)))/((MAX(I:I))-(MIN(I:I)))</f>
        <v>0</v>
      </c>
      <c r="K138" s="199">
        <f>(D138+F138+H138+J138)/4</f>
        <v>0</v>
      </c>
    </row>
    <row r="139" spans="1:11">
      <c r="A139" s="219" t="s">
        <v>988</v>
      </c>
      <c r="B139" s="220" t="s">
        <v>987</v>
      </c>
      <c r="C139" s="11">
        <v>444157.01402100001</v>
      </c>
      <c r="D139" s="96">
        <f>100-(100*((C139)-(MIN(C:C)))/((MAX(C:C))-(MIN(C:C))))</f>
        <v>98.003586199145445</v>
      </c>
      <c r="E139" s="17">
        <v>8</v>
      </c>
      <c r="F139" s="100">
        <f>100*((E139)-(MIN(E:E)))/((MAX(E:E))-(MIN(E:E)))</f>
        <v>38.888888888888886</v>
      </c>
      <c r="G139" s="11">
        <v>55519.626752999997</v>
      </c>
      <c r="H139" s="100">
        <f>100-(100*((G139)-(MIN(G:G)))/((MAX(G:G))-(MIN(G:G))))</f>
        <v>99.760155369665853</v>
      </c>
      <c r="I139" s="19">
        <v>7</v>
      </c>
      <c r="J139" s="100">
        <f>100*((I139)-(MIN(I:I)))/((MAX(I:I))-(MIN(I:I)))</f>
        <v>43.75</v>
      </c>
      <c r="K139" s="199">
        <f>(D139+F139+H139+J139)/4</f>
        <v>70.100657614425046</v>
      </c>
    </row>
    <row r="140" spans="1:11" ht="13.5" thickBot="1">
      <c r="A140" s="222" t="s">
        <v>976</v>
      </c>
      <c r="B140" s="223" t="s">
        <v>975</v>
      </c>
      <c r="C140" s="15">
        <v>1479853.2879629999</v>
      </c>
      <c r="D140" s="102">
        <f>100-(100*((C140)-(MIN(C:C)))/((MAX(C:C))-(MIN(C:C))))</f>
        <v>93.322430436910892</v>
      </c>
      <c r="E140" s="18">
        <v>7</v>
      </c>
      <c r="F140" s="103">
        <f>100*((E140)-(MIN(E:E)))/((MAX(E:E))-(MIN(E:E)))</f>
        <v>33.333333333333336</v>
      </c>
      <c r="G140" s="15">
        <v>211407.612566</v>
      </c>
      <c r="H140" s="103">
        <f>100-(100*((G140)-(MIN(G:G)))/((MAX(G:G))-(MIN(G:G))))</f>
        <v>99.055570481787299</v>
      </c>
      <c r="I140" s="22">
        <v>6</v>
      </c>
      <c r="J140" s="103">
        <f>100*((I140)-(MIN(I:I)))/((MAX(I:I))-(MIN(I:I)))</f>
        <v>37.5</v>
      </c>
      <c r="K140" s="200">
        <f>(D140+F140+H140+J140)/4</f>
        <v>65.80283356300788</v>
      </c>
    </row>
  </sheetData>
  <sortState ref="A10:K140">
    <sortCondition ref="A10:A140"/>
  </sortState>
  <mergeCells count="1">
    <mergeCell ref="G2:I2"/>
  </mergeCells>
  <phoneticPr fontId="1" type="noConversion"/>
  <conditionalFormatting sqref="K10:K140">
    <cfRule type="dataBar" priority="1">
      <dataBar>
        <cfvo type="min" val="0"/>
        <cfvo type="max" val="0"/>
        <color rgb="FF638EC6"/>
      </dataBar>
    </cfRule>
  </conditionalFormatting>
  <pageMargins left="0.75" right="0.75" top="1" bottom="1" header="0.5" footer="0.5"/>
  <pageSetup orientation="landscape" verticalDpi="2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K143"/>
  <sheetViews>
    <sheetView zoomScaleNormal="100" workbookViewId="0">
      <pane ySplit="10" topLeftCell="A11" activePane="bottomLeft" state="frozen"/>
      <selection activeCell="A101" sqref="A101"/>
      <selection pane="bottomLeft" activeCell="F18" sqref="F18"/>
    </sheetView>
  </sheetViews>
  <sheetFormatPr defaultRowHeight="12.75"/>
  <cols>
    <col min="1" max="1" width="34" style="8" customWidth="1"/>
    <col min="2" max="2" width="21.85546875" style="8" bestFit="1" customWidth="1"/>
    <col min="3" max="3" width="8.42578125" bestFit="1" customWidth="1"/>
    <col min="4" max="4" width="14.5703125" style="2" bestFit="1" customWidth="1"/>
    <col min="5" max="5" width="12.7109375" style="101" bestFit="1" customWidth="1"/>
    <col min="6" max="6" width="9.28515625" bestFit="1" customWidth="1"/>
    <col min="7" max="7" width="13.28515625" style="3" bestFit="1" customWidth="1"/>
    <col min="8" max="8" width="15" style="10" bestFit="1" customWidth="1"/>
    <col min="9" max="9" width="15.7109375" style="101" customWidth="1"/>
    <col min="10" max="10" width="13" style="2" bestFit="1" customWidth="1"/>
    <col min="11" max="11" width="19.7109375" style="2" bestFit="1" customWidth="1"/>
  </cols>
  <sheetData>
    <row r="1" spans="1:11" ht="18">
      <c r="A1" s="118" t="s">
        <v>1071</v>
      </c>
    </row>
    <row r="2" spans="1:11" ht="13.5" thickBot="1"/>
    <row r="3" spans="1:11" ht="16.5" thickBot="1">
      <c r="A3" s="119" t="s">
        <v>1070</v>
      </c>
      <c r="B3" s="120" t="s">
        <v>1134</v>
      </c>
      <c r="H3" s="259" t="s">
        <v>153</v>
      </c>
      <c r="I3" s="260"/>
      <c r="J3" s="261"/>
    </row>
    <row r="4" spans="1:11" ht="15.75">
      <c r="B4" s="123" t="s">
        <v>1136</v>
      </c>
      <c r="H4" s="47" t="s">
        <v>120</v>
      </c>
      <c r="I4" s="246" t="s">
        <v>118</v>
      </c>
      <c r="J4" s="125"/>
    </row>
    <row r="5" spans="1:11" ht="16.5" thickBot="1">
      <c r="B5" s="124" t="s">
        <v>1135</v>
      </c>
      <c r="H5" s="149"/>
      <c r="I5" s="247" t="s">
        <v>119</v>
      </c>
      <c r="J5" s="127"/>
    </row>
    <row r="6" spans="1:11" s="9" customFormat="1" ht="15.75">
      <c r="A6" s="133"/>
      <c r="B6" s="242"/>
      <c r="D6" s="46"/>
      <c r="E6" s="113"/>
      <c r="G6" s="243"/>
      <c r="H6" s="64"/>
      <c r="I6" s="248"/>
      <c r="J6" s="112"/>
      <c r="K6" s="46"/>
    </row>
    <row r="7" spans="1:11" ht="15.75">
      <c r="B7" s="124" t="s">
        <v>1166</v>
      </c>
    </row>
    <row r="8" spans="1:11" ht="15.75">
      <c r="B8" s="124" t="s">
        <v>1133</v>
      </c>
    </row>
    <row r="9" spans="1:11" ht="13.5" thickBot="1"/>
    <row r="10" spans="1:11" s="326" customFormat="1" ht="13.5" thickBot="1">
      <c r="A10" s="306" t="s">
        <v>1067</v>
      </c>
      <c r="B10" s="307" t="s">
        <v>1068</v>
      </c>
      <c r="C10" s="323" t="s">
        <v>1183</v>
      </c>
      <c r="D10" s="311" t="s">
        <v>1184</v>
      </c>
      <c r="E10" s="99" t="s">
        <v>1185</v>
      </c>
      <c r="F10" s="323" t="s">
        <v>1186</v>
      </c>
      <c r="G10" s="314" t="s">
        <v>1174</v>
      </c>
      <c r="H10" s="324" t="s">
        <v>1187</v>
      </c>
      <c r="I10" s="99" t="s">
        <v>1188</v>
      </c>
      <c r="J10" s="198" t="s">
        <v>1189</v>
      </c>
      <c r="K10" s="325"/>
    </row>
    <row r="11" spans="1:11">
      <c r="A11" s="219" t="s">
        <v>828</v>
      </c>
      <c r="B11" s="220" t="s">
        <v>827</v>
      </c>
      <c r="C11" s="29">
        <v>1</v>
      </c>
      <c r="D11" s="30">
        <f>(C11/6211)*100</f>
        <v>1.6100466913540494E-2</v>
      </c>
      <c r="E11" s="104">
        <f>100-(100*((D11)-(MIN(D:D)))/((MAX(D:D))-(MIN(D:D))))</f>
        <v>99.974226804123717</v>
      </c>
      <c r="F11" s="29">
        <v>2</v>
      </c>
      <c r="G11" s="12">
        <v>167230.60074299999</v>
      </c>
      <c r="H11" s="33">
        <f>(F11/G11)*1000</f>
        <v>1.1959533668563449E-2</v>
      </c>
      <c r="I11" s="100">
        <f>100-(100*((H11)-(MIN(H:H)))/((MAX(H:H))-(MIN(H:H))))</f>
        <v>99.451566658256269</v>
      </c>
      <c r="J11" s="199">
        <f>(E11+I11)/2</f>
        <v>99.71289673119</v>
      </c>
    </row>
    <row r="12" spans="1:11">
      <c r="A12" s="219" t="s">
        <v>906</v>
      </c>
      <c r="B12" s="220" t="s">
        <v>905</v>
      </c>
      <c r="C12" s="29">
        <v>6</v>
      </c>
      <c r="D12" s="30">
        <f>(C12/6211)*100</f>
        <v>9.660280148124295E-2</v>
      </c>
      <c r="E12" s="104">
        <f>100-(100*((D12)-(MIN(D:D)))/((MAX(D:D))-(MIN(D:D))))</f>
        <v>99.845360824742272</v>
      </c>
      <c r="F12" s="29">
        <v>38</v>
      </c>
      <c r="G12" s="12">
        <v>356543.55432900001</v>
      </c>
      <c r="H12" s="33">
        <f>(F12/G12)*1000</f>
        <v>0.10657884440377671</v>
      </c>
      <c r="I12" s="100">
        <f>100-(100*((H12)-(MIN(H:H)))/((MAX(H:H))-(MIN(H:H))))</f>
        <v>95.112569317882929</v>
      </c>
      <c r="J12" s="199">
        <f>(E12+I12)/2</f>
        <v>97.478965071312601</v>
      </c>
    </row>
    <row r="13" spans="1:11">
      <c r="A13" s="219" t="s">
        <v>902</v>
      </c>
      <c r="B13" s="220" t="s">
        <v>901</v>
      </c>
      <c r="C13" s="29">
        <v>83</v>
      </c>
      <c r="D13" s="30">
        <f>(C13/6211)*100</f>
        <v>1.3363387538238609</v>
      </c>
      <c r="E13" s="104">
        <f>100-(100*((D13)-(MIN(D:D)))/((MAX(D:D))-(MIN(D:D))))</f>
        <v>97.860824742268036</v>
      </c>
      <c r="F13" s="29">
        <v>247</v>
      </c>
      <c r="G13" s="12">
        <v>1950914.8371520001</v>
      </c>
      <c r="H13" s="33">
        <f>(F13/G13)*1000</f>
        <v>0.12660726921354368</v>
      </c>
      <c r="I13" s="100">
        <f>100-(100*((H13)-(MIN(H:H)))/((MAX(H:H))-(MIN(H:H))))</f>
        <v>94.19411745740976</v>
      </c>
      <c r="J13" s="199">
        <f>(E13+I13)/2</f>
        <v>96.027471099838891</v>
      </c>
    </row>
    <row r="14" spans="1:11">
      <c r="A14" s="219" t="s">
        <v>872</v>
      </c>
      <c r="B14" s="220" t="s">
        <v>871</v>
      </c>
      <c r="C14" s="29">
        <v>8</v>
      </c>
      <c r="D14" s="30">
        <f>(C14/6211)*100</f>
        <v>0.12880373530832395</v>
      </c>
      <c r="E14" s="104">
        <f>100-(100*((D14)-(MIN(D:D)))/((MAX(D:D))-(MIN(D:D))))</f>
        <v>99.793814432989691</v>
      </c>
      <c r="F14" s="29">
        <v>14</v>
      </c>
      <c r="G14" s="12">
        <v>2518433.1665909998</v>
      </c>
      <c r="H14" s="33">
        <f>(F14/G14)*1000</f>
        <v>5.5590119228578431E-3</v>
      </c>
      <c r="I14" s="100">
        <f>100-(100*((H14)-(MIN(H:H)))/((MAX(H:H))-(MIN(H:H))))</f>
        <v>99.745078063230835</v>
      </c>
      <c r="J14" s="199">
        <f>(E14+I14)/2</f>
        <v>99.769446248110256</v>
      </c>
    </row>
    <row r="15" spans="1:11">
      <c r="A15" s="219" t="s">
        <v>856</v>
      </c>
      <c r="B15" s="220" t="s">
        <v>855</v>
      </c>
      <c r="C15" s="29">
        <v>95</v>
      </c>
      <c r="D15" s="30">
        <f>(C15/6211)*100</f>
        <v>1.5295443567863469</v>
      </c>
      <c r="E15" s="104">
        <f>100-(100*((D15)-(MIN(D:D)))/((MAX(D:D))-(MIN(D:D))))</f>
        <v>97.551546391752581</v>
      </c>
      <c r="F15" s="29">
        <v>272</v>
      </c>
      <c r="G15" s="12">
        <v>21832355.557103001</v>
      </c>
      <c r="H15" s="33">
        <f>(F15/G15)*1000</f>
        <v>1.2458573207484556E-2</v>
      </c>
      <c r="I15" s="100">
        <f>100-(100*((H15)-(MIN(H:H)))/((MAX(H:H))-(MIN(H:H))))</f>
        <v>99.428681993220181</v>
      </c>
      <c r="J15" s="199">
        <f>(E15+I15)/2</f>
        <v>98.490114192486374</v>
      </c>
    </row>
    <row r="16" spans="1:11">
      <c r="A16" s="219" t="s">
        <v>842</v>
      </c>
      <c r="B16" s="220" t="s">
        <v>841</v>
      </c>
      <c r="C16" s="29">
        <v>11</v>
      </c>
      <c r="D16" s="30">
        <f>(C16/6211)*100</f>
        <v>0.1771051360489454</v>
      </c>
      <c r="E16" s="104">
        <f>100-(100*((D16)-(MIN(D:D)))/((MAX(D:D))-(MIN(D:D))))</f>
        <v>99.716494845360828</v>
      </c>
      <c r="F16" s="29">
        <v>26</v>
      </c>
      <c r="G16" s="12">
        <v>5870941.8133239998</v>
      </c>
      <c r="H16" s="33">
        <f>(F16/G16)*1000</f>
        <v>4.4285909870531255E-3</v>
      </c>
      <c r="I16" s="100">
        <f>100-(100*((H16)-(MIN(H:H)))/((MAX(H:H))-(MIN(H:H))))</f>
        <v>99.796916249282361</v>
      </c>
      <c r="J16" s="199">
        <f>(E16+I16)/2</f>
        <v>99.756705547321587</v>
      </c>
    </row>
    <row r="17" spans="1:11">
      <c r="A17" s="219" t="s">
        <v>1014</v>
      </c>
      <c r="B17" s="220" t="s">
        <v>1013</v>
      </c>
      <c r="C17" s="29">
        <v>249</v>
      </c>
      <c r="D17" s="30">
        <f>(C17/6211)*100</f>
        <v>4.009016261471583</v>
      </c>
      <c r="E17" s="104">
        <f>100-(100*((D17)-(MIN(D:D)))/((MAX(D:D))-(MIN(D:D))))</f>
        <v>93.582474226804123</v>
      </c>
      <c r="F17" s="29">
        <v>575</v>
      </c>
      <c r="G17" s="12">
        <v>6428601.3471219996</v>
      </c>
      <c r="H17" s="33">
        <f>(F17/G17)*1000</f>
        <v>8.9444028172227533E-2</v>
      </c>
      <c r="I17" s="100">
        <f>100-(100*((H17)-(MIN(H:H)))/((MAX(H:H))-(MIN(H:H))))</f>
        <v>95.898327758509666</v>
      </c>
      <c r="J17" s="199">
        <f>(E17+I17)/2</f>
        <v>94.740400992656902</v>
      </c>
    </row>
    <row r="18" spans="1:11">
      <c r="A18" s="219" t="s">
        <v>964</v>
      </c>
      <c r="B18" s="220" t="s">
        <v>963</v>
      </c>
      <c r="C18" s="29">
        <v>3880</v>
      </c>
      <c r="D18" s="30">
        <f>(C18/6211)*100</f>
        <v>62.469811624537108</v>
      </c>
      <c r="E18" s="104">
        <f>100-(100*((D18)-(MIN(D:D)))/((MAX(D:D))-(MIN(D:D))))</f>
        <v>0</v>
      </c>
      <c r="F18" s="29">
        <v>19063</v>
      </c>
      <c r="G18" s="12">
        <v>22127252.859342001</v>
      </c>
      <c r="H18" s="33">
        <f>(F18/G18)*1000</f>
        <v>0.86151679655758573</v>
      </c>
      <c r="I18" s="100">
        <f>100-(100*((H18)-(MIN(H:H)))/((MAX(H:H))-(MIN(H:H))))</f>
        <v>60.493063626184849</v>
      </c>
      <c r="J18" s="199">
        <f>(E18+I18)/2</f>
        <v>30.246531813092425</v>
      </c>
    </row>
    <row r="19" spans="1:11">
      <c r="A19" s="219" t="s">
        <v>1000</v>
      </c>
      <c r="B19" s="220" t="s">
        <v>999</v>
      </c>
      <c r="C19" s="29">
        <v>15</v>
      </c>
      <c r="D19" s="30">
        <f>(C19/6211)*100</f>
        <v>0.2415070037031074</v>
      </c>
      <c r="E19" s="104">
        <f>100-(100*((D19)-(MIN(D:D)))/((MAX(D:D))-(MIN(D:D))))</f>
        <v>99.613402061855666</v>
      </c>
      <c r="F19" s="29">
        <v>50</v>
      </c>
      <c r="G19" s="12">
        <v>22124655.378125999</v>
      </c>
      <c r="H19" s="33">
        <f>(F19/G19)*1000</f>
        <v>2.2599222064915657E-3</v>
      </c>
      <c r="I19" s="100">
        <f>100-(100*((H19)-(MIN(H:H)))/((MAX(H:H))-(MIN(H:H))))</f>
        <v>99.896365801365235</v>
      </c>
      <c r="J19" s="199">
        <f>(E19+I19)/2</f>
        <v>99.754883931610451</v>
      </c>
    </row>
    <row r="20" spans="1:11">
      <c r="A20" s="219" t="s">
        <v>1016</v>
      </c>
      <c r="B20" s="220" t="s">
        <v>1015</v>
      </c>
      <c r="C20" s="29">
        <v>1442</v>
      </c>
      <c r="D20" s="30">
        <f>(C20/6211)*100</f>
        <v>23.216873289325392</v>
      </c>
      <c r="E20" s="104">
        <f>100-(100*((D20)-(MIN(D:D)))/((MAX(D:D))-(MIN(D:D))))</f>
        <v>62.835051546391753</v>
      </c>
      <c r="F20" s="29">
        <v>5765</v>
      </c>
      <c r="G20" s="12">
        <v>15168209.283187</v>
      </c>
      <c r="H20" s="33">
        <f>(F20/G20)*1000</f>
        <v>0.38007123269258536</v>
      </c>
      <c r="I20" s="100">
        <f>100-(100*((H20)-(MIN(H:H)))/((MAX(H:H))-(MIN(H:H))))</f>
        <v>82.570914383211573</v>
      </c>
      <c r="J20" s="199">
        <f>(E20+I20)/2</f>
        <v>72.702982964801663</v>
      </c>
    </row>
    <row r="21" spans="1:11">
      <c r="A21" s="219" t="s">
        <v>932</v>
      </c>
      <c r="B21" s="220" t="s">
        <v>931</v>
      </c>
      <c r="C21" s="29">
        <v>12</v>
      </c>
      <c r="D21" s="30">
        <f>(C21/6211)*100</f>
        <v>0.1932056029624859</v>
      </c>
      <c r="E21" s="104">
        <f>100-(100*((D21)-(MIN(D:D)))/((MAX(D:D))-(MIN(D:D))))</f>
        <v>99.69072164948453</v>
      </c>
      <c r="F21" s="29">
        <v>17</v>
      </c>
      <c r="G21" s="12">
        <v>4970910.6327569997</v>
      </c>
      <c r="H21" s="33">
        <f>(F21/G21)*1000</f>
        <v>3.4198965251908673E-3</v>
      </c>
      <c r="I21" s="100">
        <f>100-(100*((H21)-(MIN(H:H)))/((MAX(H:H))-(MIN(H:H))))</f>
        <v>99.843172373463162</v>
      </c>
      <c r="J21" s="199">
        <f>(E21+I21)/2</f>
        <v>99.766947011473846</v>
      </c>
    </row>
    <row r="22" spans="1:11">
      <c r="A22" s="219" t="s">
        <v>1062</v>
      </c>
      <c r="B22" s="220" t="s">
        <v>1061</v>
      </c>
      <c r="C22" s="29">
        <v>235</v>
      </c>
      <c r="D22" s="30">
        <f>(C22/6211)*100</f>
        <v>3.783609724682016</v>
      </c>
      <c r="E22" s="104">
        <f>100-(100*((D22)-(MIN(D:D)))/((MAX(D:D))-(MIN(D:D))))</f>
        <v>93.94329896907216</v>
      </c>
      <c r="F22" s="29">
        <v>554</v>
      </c>
      <c r="G22" s="12">
        <v>13599352.328402</v>
      </c>
      <c r="H22" s="33">
        <f>(F22/G22)*1000</f>
        <v>4.0737234143348219E-2</v>
      </c>
      <c r="I22" s="100">
        <f>100-(100*((H22)-(MIN(H:H)))/((MAX(H:H))-(MIN(H:H))))</f>
        <v>98.13189560113365</v>
      </c>
      <c r="J22" s="199">
        <f>(E22+I22)/2</f>
        <v>96.037597285102905</v>
      </c>
    </row>
    <row r="23" spans="1:11">
      <c r="A23" s="219" t="s">
        <v>942</v>
      </c>
      <c r="B23" s="220" t="s">
        <v>941</v>
      </c>
      <c r="C23" s="29">
        <v>10</v>
      </c>
      <c r="D23" s="30">
        <f>(C23/6211)*100</f>
        <v>0.16100466913540493</v>
      </c>
      <c r="E23" s="104">
        <f>100-(100*((D23)-(MIN(D:D)))/((MAX(D:D))-(MIN(D:D))))</f>
        <v>99.742268041237111</v>
      </c>
      <c r="F23" s="29">
        <v>18</v>
      </c>
      <c r="G23" s="12">
        <v>1142740.653227</v>
      </c>
      <c r="H23" s="33">
        <f>(F23/G23)*1000</f>
        <v>1.5751605536365201E-2</v>
      </c>
      <c r="I23" s="100">
        <f>100-(100*((H23)-(MIN(H:H)))/((MAX(H:H))-(MIN(H:H))))</f>
        <v>99.277672031239362</v>
      </c>
      <c r="J23" s="199">
        <f>(E23+I23)/2</f>
        <v>99.509970036238229</v>
      </c>
    </row>
    <row r="24" spans="1:11">
      <c r="A24" s="219" t="s">
        <v>946</v>
      </c>
      <c r="B24" s="220" t="s">
        <v>945</v>
      </c>
      <c r="C24" s="29">
        <v>1</v>
      </c>
      <c r="D24" s="30">
        <f>(C24/6211)*100</f>
        <v>1.6100466913540494E-2</v>
      </c>
      <c r="E24" s="104">
        <f>100-(100*((D24)-(MIN(D:D)))/((MAX(D:D))-(MIN(D:D))))</f>
        <v>99.974226804123717</v>
      </c>
      <c r="F24" s="29">
        <v>1</v>
      </c>
      <c r="G24" s="12">
        <v>2756164.669096</v>
      </c>
      <c r="H24" s="33">
        <f>(F24/G24)*1000</f>
        <v>3.6282302404231606E-4</v>
      </c>
      <c r="I24" s="100">
        <f>100-(100*((H24)-(MIN(H:H)))/((MAX(H:H))-(MIN(H:H))))</f>
        <v>99.983361872707448</v>
      </c>
      <c r="J24" s="199">
        <f>(E24+I24)/2</f>
        <v>99.978794338415582</v>
      </c>
    </row>
    <row r="25" spans="1:11">
      <c r="A25" s="219" t="s">
        <v>884</v>
      </c>
      <c r="B25" s="220" t="s">
        <v>883</v>
      </c>
      <c r="C25" s="29">
        <v>456</v>
      </c>
      <c r="D25" s="30">
        <f>(C25/6211)*100</f>
        <v>7.3418129125744649</v>
      </c>
      <c r="E25" s="104">
        <f>100-(100*((D25)-(MIN(D:D)))/((MAX(D:D))-(MIN(D:D))))</f>
        <v>88.24742268041237</v>
      </c>
      <c r="F25" s="29">
        <v>876</v>
      </c>
      <c r="G25" s="12">
        <v>22127252.859342001</v>
      </c>
      <c r="H25" s="33">
        <f>(F25/G25)*1000</f>
        <v>3.9589189203401619E-2</v>
      </c>
      <c r="I25" s="100">
        <f>100-(100*((H25)-(MIN(H:H)))/((MAX(H:H))-(MIN(H:H))))</f>
        <v>98.184541978520585</v>
      </c>
      <c r="J25" s="199">
        <f>(E25+I25)/2</f>
        <v>93.21598232946647</v>
      </c>
    </row>
    <row r="26" spans="1:11">
      <c r="A26" s="219" t="s">
        <v>978</v>
      </c>
      <c r="B26" s="221" t="s">
        <v>977</v>
      </c>
      <c r="C26" s="29">
        <v>0</v>
      </c>
      <c r="D26" s="30">
        <f>(C26/6211)*100</f>
        <v>0</v>
      </c>
      <c r="E26" s="104">
        <f>100-(100*((D26)-(MIN(D:D)))/((MAX(D:D))-(MIN(D:D))))</f>
        <v>100</v>
      </c>
      <c r="F26" s="35">
        <v>0</v>
      </c>
      <c r="G26" s="25">
        <v>728184.80351500004</v>
      </c>
      <c r="H26" s="33">
        <f>(F26/G26)*1000</f>
        <v>0</v>
      </c>
      <c r="I26" s="100">
        <f>100-(100*((H26)-(MIN(H:H)))/((MAX(H:H))-(MIN(H:H))))</f>
        <v>100</v>
      </c>
      <c r="J26" s="199">
        <f>(E26+I26)/2</f>
        <v>100</v>
      </c>
      <c r="K26"/>
    </row>
    <row r="27" spans="1:11">
      <c r="A27" s="219" t="s">
        <v>950</v>
      </c>
      <c r="B27" s="220" t="s">
        <v>949</v>
      </c>
      <c r="C27" s="29">
        <v>52</v>
      </c>
      <c r="D27" s="30">
        <f>(C27/6211)*100</f>
        <v>0.83722427950410561</v>
      </c>
      <c r="E27" s="104">
        <f>100-(100*((D27)-(MIN(D:D)))/((MAX(D:D))-(MIN(D:D))))</f>
        <v>98.659793814432987</v>
      </c>
      <c r="F27" s="29">
        <v>107</v>
      </c>
      <c r="G27" s="12">
        <v>22116966.723154001</v>
      </c>
      <c r="H27" s="33">
        <f>(F27/G27)*1000</f>
        <v>4.8379147710152729E-3</v>
      </c>
      <c r="I27" s="100">
        <f>100-(100*((H27)-(MIN(H:H)))/((MAX(H:H))-(MIN(H:H))))</f>
        <v>99.778145717176784</v>
      </c>
      <c r="J27" s="199">
        <f>(E27+I27)/2</f>
        <v>99.218969765804886</v>
      </c>
    </row>
    <row r="28" spans="1:11">
      <c r="A28" s="219" t="s">
        <v>1060</v>
      </c>
      <c r="B28" s="220" t="s">
        <v>1059</v>
      </c>
      <c r="C28" s="29">
        <v>177</v>
      </c>
      <c r="D28" s="30">
        <f>(C28/6211)*100</f>
        <v>2.8497826436966673</v>
      </c>
      <c r="E28" s="104">
        <f>100-(100*((D28)-(MIN(D:D)))/((MAX(D:D))-(MIN(D:D))))</f>
        <v>95.4381443298969</v>
      </c>
      <c r="F28" s="29">
        <v>803</v>
      </c>
      <c r="G28" s="12">
        <v>10768425.064114001</v>
      </c>
      <c r="H28" s="33">
        <f>(F28/G28)*1000</f>
        <v>7.4569864694143076E-2</v>
      </c>
      <c r="I28" s="100">
        <f>100-(100*((H28)-(MIN(H:H)))/((MAX(H:H))-(MIN(H:H))))</f>
        <v>96.580418499503281</v>
      </c>
      <c r="J28" s="199">
        <f>(E28+I28)/2</f>
        <v>96.009281414700098</v>
      </c>
    </row>
    <row r="29" spans="1:11">
      <c r="A29" s="219" t="s">
        <v>1024</v>
      </c>
      <c r="B29" s="220" t="s">
        <v>1023</v>
      </c>
      <c r="C29" s="29">
        <v>1063</v>
      </c>
      <c r="D29" s="30">
        <f>(C29/6211)*100</f>
        <v>17.114796329093544</v>
      </c>
      <c r="E29" s="104">
        <f>100-(100*((D29)-(MIN(D:D)))/((MAX(D:D))-(MIN(D:D))))</f>
        <v>72.603092783505147</v>
      </c>
      <c r="F29" s="29">
        <v>3555</v>
      </c>
      <c r="G29" s="12">
        <v>16139973.614023</v>
      </c>
      <c r="H29" s="33">
        <f>(F29/G29)*1000</f>
        <v>0.22026058313449073</v>
      </c>
      <c r="I29" s="100">
        <f>100-(100*((H29)-(MIN(H:H)))/((MAX(H:H))-(MIN(H:H))))</f>
        <v>89.899418237318031</v>
      </c>
      <c r="J29" s="199">
        <f>(E29+I29)/2</f>
        <v>81.251255510411596</v>
      </c>
    </row>
    <row r="30" spans="1:11">
      <c r="A30" s="219" t="s">
        <v>974</v>
      </c>
      <c r="B30" s="220" t="s">
        <v>973</v>
      </c>
      <c r="C30" s="29">
        <v>33</v>
      </c>
      <c r="D30" s="30">
        <f>(C30/6211)*100</f>
        <v>0.53131540814683631</v>
      </c>
      <c r="E30" s="104">
        <f>100-(100*((D30)-(MIN(D:D)))/((MAX(D:D))-(MIN(D:D))))</f>
        <v>99.149484536082468</v>
      </c>
      <c r="F30" s="29">
        <v>59</v>
      </c>
      <c r="G30" s="12">
        <v>12189324.26049</v>
      </c>
      <c r="H30" s="33">
        <f>(F30/G30)*1000</f>
        <v>4.8403011306574475E-3</v>
      </c>
      <c r="I30" s="100">
        <f>100-(100*((H30)-(MIN(H:H)))/((MAX(H:H))-(MIN(H:H))))</f>
        <v>99.778036284883726</v>
      </c>
      <c r="J30" s="199">
        <f>(E30+I30)/2</f>
        <v>99.463760410483104</v>
      </c>
    </row>
    <row r="31" spans="1:11">
      <c r="A31" s="219" t="s">
        <v>948</v>
      </c>
      <c r="B31" s="221" t="s">
        <v>947</v>
      </c>
      <c r="C31" s="29">
        <v>0</v>
      </c>
      <c r="D31" s="30">
        <f>(C31/6211)*100</f>
        <v>0</v>
      </c>
      <c r="E31" s="104">
        <f>100-(100*((D31)-(MIN(D:D)))/((MAX(D:D))-(MIN(D:D))))</f>
        <v>100</v>
      </c>
      <c r="F31" s="29">
        <v>0</v>
      </c>
      <c r="G31" s="12">
        <v>308372.43360300001</v>
      </c>
      <c r="H31" s="33">
        <f>(F31/G31)*1000</f>
        <v>0</v>
      </c>
      <c r="I31" s="100">
        <f>100-(100*((H31)-(MIN(H:H)))/((MAX(H:H))-(MIN(H:H))))</f>
        <v>100</v>
      </c>
      <c r="J31" s="199">
        <f>(E31+I31)/2</f>
        <v>100</v>
      </c>
    </row>
    <row r="32" spans="1:11">
      <c r="A32" s="219" t="s">
        <v>908</v>
      </c>
      <c r="B32" s="220" t="s">
        <v>907</v>
      </c>
      <c r="C32" s="29">
        <v>1</v>
      </c>
      <c r="D32" s="30">
        <f>(C32/6211)*100</f>
        <v>1.6100466913540494E-2</v>
      </c>
      <c r="E32" s="104">
        <f>100-(100*((D32)-(MIN(D:D)))/((MAX(D:D))-(MIN(D:D))))</f>
        <v>99.974226804123717</v>
      </c>
      <c r="F32" s="29">
        <v>1</v>
      </c>
      <c r="G32" s="12">
        <v>84495.511570000002</v>
      </c>
      <c r="H32" s="33">
        <f>(F32/G32)*1000</f>
        <v>1.1834948169661694E-2</v>
      </c>
      <c r="I32" s="100">
        <f>100-(100*((H32)-(MIN(H:H)))/((MAX(H:H))-(MIN(H:H))))</f>
        <v>99.457279827631339</v>
      </c>
      <c r="J32" s="199">
        <f>(E32+I32)/2</f>
        <v>99.715753315877521</v>
      </c>
    </row>
    <row r="33" spans="1:10">
      <c r="A33" s="219" t="s">
        <v>1040</v>
      </c>
      <c r="B33" s="221" t="s">
        <v>1039</v>
      </c>
      <c r="C33" s="29">
        <v>0</v>
      </c>
      <c r="D33" s="30">
        <f>(C33/6211)*100</f>
        <v>0</v>
      </c>
      <c r="E33" s="104">
        <f>100-(100*((D33)-(MIN(D:D)))/((MAX(D:D))-(MIN(D:D))))</f>
        <v>100</v>
      </c>
      <c r="F33" s="29">
        <v>0</v>
      </c>
      <c r="G33" s="12">
        <v>20297.888231000001</v>
      </c>
      <c r="H33" s="33">
        <f>(F33/G33)*1000</f>
        <v>0</v>
      </c>
      <c r="I33" s="100">
        <f>100-(100*((H33)-(MIN(H:H)))/((MAX(H:H))-(MIN(H:H))))</f>
        <v>100</v>
      </c>
      <c r="J33" s="199">
        <f>(E33+I33)/2</f>
        <v>100</v>
      </c>
    </row>
    <row r="34" spans="1:10">
      <c r="A34" s="219" t="s">
        <v>934</v>
      </c>
      <c r="B34" s="220" t="s">
        <v>933</v>
      </c>
      <c r="C34" s="29">
        <v>261</v>
      </c>
      <c r="D34" s="30">
        <f>(C34/6211)*100</f>
        <v>4.2022218644340681</v>
      </c>
      <c r="E34" s="104">
        <f>100-(100*((D34)-(MIN(D:D)))/((MAX(D:D))-(MIN(D:D))))</f>
        <v>93.273195876288653</v>
      </c>
      <c r="F34" s="29">
        <v>541</v>
      </c>
      <c r="G34" s="12">
        <v>22127252.859342001</v>
      </c>
      <c r="H34" s="33">
        <f>(F34/G34)*1000</f>
        <v>2.4449487852785706E-2</v>
      </c>
      <c r="I34" s="100">
        <f>100-(100*((H34)-(MIN(H:H)))/((MAX(H:H))-(MIN(H:H))))</f>
        <v>98.878809600889994</v>
      </c>
      <c r="J34" s="199">
        <f>(E34+I34)/2</f>
        <v>96.076002738589324</v>
      </c>
    </row>
    <row r="35" spans="1:10">
      <c r="A35" s="219" t="s">
        <v>928</v>
      </c>
      <c r="B35" s="220" t="s">
        <v>927</v>
      </c>
      <c r="C35" s="29">
        <v>1599</v>
      </c>
      <c r="D35" s="30">
        <f>(C35/6211)*100</f>
        <v>25.744646594751249</v>
      </c>
      <c r="E35" s="104">
        <f>100-(100*((D35)-(MIN(D:D)))/((MAX(D:D))-(MIN(D:D))))</f>
        <v>58.788659793814432</v>
      </c>
      <c r="F35" s="29">
        <v>3692</v>
      </c>
      <c r="G35" s="12">
        <v>22127252.859342001</v>
      </c>
      <c r="H35" s="33">
        <f>(F35/G35)*1000</f>
        <v>0.16685306682529541</v>
      </c>
      <c r="I35" s="100">
        <f>100-(100*((H35)-(MIN(H:H)))/((MAX(H:H))-(MIN(H:H))))</f>
        <v>92.348549069289959</v>
      </c>
      <c r="J35" s="199">
        <f>(E35+I35)/2</f>
        <v>75.568604431552188</v>
      </c>
    </row>
    <row r="36" spans="1:10">
      <c r="A36" s="219" t="s">
        <v>1042</v>
      </c>
      <c r="B36" s="220" t="s">
        <v>1041</v>
      </c>
      <c r="C36" s="29">
        <v>2</v>
      </c>
      <c r="D36" s="30">
        <f>(C36/6211)*100</f>
        <v>3.2200933827080988E-2</v>
      </c>
      <c r="E36" s="104">
        <f>100-(100*((D36)-(MIN(D:D)))/((MAX(D:D))-(MIN(D:D))))</f>
        <v>99.948453608247419</v>
      </c>
      <c r="F36" s="29">
        <v>2</v>
      </c>
      <c r="G36" s="12">
        <v>93957.121572999997</v>
      </c>
      <c r="H36" s="33">
        <f>(F36/G36)*1000</f>
        <v>2.1286305567014416E-2</v>
      </c>
      <c r="I36" s="100">
        <f>100-(100*((H36)-(MIN(H:H)))/((MAX(H:H))-(MIN(H:H))))</f>
        <v>99.023864975088259</v>
      </c>
      <c r="J36" s="199">
        <f>(E36+I36)/2</f>
        <v>99.486159291667832</v>
      </c>
    </row>
    <row r="37" spans="1:10">
      <c r="A37" s="219" t="s">
        <v>834</v>
      </c>
      <c r="B37" s="220" t="s">
        <v>833</v>
      </c>
      <c r="C37" s="29">
        <v>301</v>
      </c>
      <c r="D37" s="30">
        <f>(C37/6211)*100</f>
        <v>4.8462405409756881</v>
      </c>
      <c r="E37" s="104">
        <f>100-(100*((D37)-(MIN(D:D)))/((MAX(D:D))-(MIN(D:D))))</f>
        <v>92.242268041237111</v>
      </c>
      <c r="F37" s="29">
        <v>525</v>
      </c>
      <c r="G37" s="12">
        <v>22127252.859342001</v>
      </c>
      <c r="H37" s="33">
        <f>(F37/G37)*1000</f>
        <v>2.3726397639024944E-2</v>
      </c>
      <c r="I37" s="100">
        <f>100-(100*((H37)-(MIN(H:H)))/((MAX(H:H))-(MIN(H:H))))</f>
        <v>98.91196865151062</v>
      </c>
      <c r="J37" s="199">
        <f>(E37+I37)/2</f>
        <v>95.577118346373865</v>
      </c>
    </row>
    <row r="38" spans="1:10">
      <c r="A38" s="219" t="s">
        <v>952</v>
      </c>
      <c r="B38" s="220" t="s">
        <v>951</v>
      </c>
      <c r="C38" s="29">
        <v>2055</v>
      </c>
      <c r="D38" s="30">
        <f>(C38/6211)*100</f>
        <v>33.086459507325714</v>
      </c>
      <c r="E38" s="104">
        <f>100-(100*((D38)-(MIN(D:D)))/((MAX(D:D))-(MIN(D:D))))</f>
        <v>47.036082474226802</v>
      </c>
      <c r="F38" s="29">
        <v>4910</v>
      </c>
      <c r="G38" s="12">
        <v>22127252.859342001</v>
      </c>
      <c r="H38" s="33">
        <f>(F38/G38)*1000</f>
        <v>0.22189830934783328</v>
      </c>
      <c r="I38" s="100">
        <f>100-(100*((H38)-(MIN(H:H)))/((MAX(H:H))-(MIN(H:H))))</f>
        <v>89.82431634079461</v>
      </c>
      <c r="J38" s="199">
        <f>(E38+I38)/2</f>
        <v>68.430199407510713</v>
      </c>
    </row>
    <row r="39" spans="1:10">
      <c r="A39" s="219" t="s">
        <v>992</v>
      </c>
      <c r="B39" s="220" t="s">
        <v>991</v>
      </c>
      <c r="C39" s="29">
        <v>48</v>
      </c>
      <c r="D39" s="30">
        <f>(C39/6211)*100</f>
        <v>0.7728224118499436</v>
      </c>
      <c r="E39" s="104">
        <f>100-(100*((D39)-(MIN(D:D)))/((MAX(D:D))-(MIN(D:D))))</f>
        <v>98.762886597938149</v>
      </c>
      <c r="F39" s="29">
        <v>75</v>
      </c>
      <c r="G39" s="12">
        <v>3060974.4977850001</v>
      </c>
      <c r="H39" s="33">
        <f>(F39/G39)*1000</f>
        <v>2.4502000932798342E-2</v>
      </c>
      <c r="I39" s="100">
        <f>100-(100*((H39)-(MIN(H:H)))/((MAX(H:H))-(MIN(H:H))))</f>
        <v>98.876401486597686</v>
      </c>
      <c r="J39" s="199">
        <f>(E39+I39)/2</f>
        <v>98.819644042267925</v>
      </c>
    </row>
    <row r="40" spans="1:10">
      <c r="A40" s="219" t="s">
        <v>940</v>
      </c>
      <c r="B40" s="220" t="s">
        <v>939</v>
      </c>
      <c r="C40" s="29">
        <v>5</v>
      </c>
      <c r="D40" s="30">
        <f>(C40/6211)*100</f>
        <v>8.0502334567702463E-2</v>
      </c>
      <c r="E40" s="104">
        <f>100-(100*((D40)-(MIN(D:D)))/((MAX(D:D))-(MIN(D:D))))</f>
        <v>99.871134020618555</v>
      </c>
      <c r="F40" s="29">
        <v>5</v>
      </c>
      <c r="G40" s="12">
        <v>135524.88</v>
      </c>
      <c r="H40" s="33">
        <f>(F40/G40)*1000</f>
        <v>3.6893594740685251E-2</v>
      </c>
      <c r="I40" s="100">
        <f>100-(100*((H40)-(MIN(H:H)))/((MAX(H:H))-(MIN(H:H))))</f>
        <v>98.308154982183041</v>
      </c>
      <c r="J40" s="199">
        <f>(E40+I40)/2</f>
        <v>99.089644501400798</v>
      </c>
    </row>
    <row r="41" spans="1:10">
      <c r="A41" s="219" t="s">
        <v>990</v>
      </c>
      <c r="B41" s="220" t="s">
        <v>989</v>
      </c>
      <c r="C41" s="29">
        <v>650</v>
      </c>
      <c r="D41" s="30">
        <f>(C41/6211)*100</f>
        <v>10.46530349380132</v>
      </c>
      <c r="E41" s="104">
        <f>100-(100*((D41)-(MIN(D:D)))/((MAX(D:D))-(MIN(D:D))))</f>
        <v>83.24742268041237</v>
      </c>
      <c r="F41" s="29">
        <v>1342</v>
      </c>
      <c r="G41" s="12">
        <v>22127252.859342001</v>
      </c>
      <c r="H41" s="33">
        <f>(F41/G41)*1000</f>
        <v>6.0649191679183763E-2</v>
      </c>
      <c r="I41" s="100">
        <f>100-(100*((H41)-(MIN(H:H)))/((MAX(H:H))-(MIN(H:H))))</f>
        <v>97.218784629194772</v>
      </c>
      <c r="J41" s="199">
        <f>(E41+I41)/2</f>
        <v>90.233103654803571</v>
      </c>
    </row>
    <row r="42" spans="1:10">
      <c r="A42" s="219" t="s">
        <v>980</v>
      </c>
      <c r="B42" s="220" t="s">
        <v>979</v>
      </c>
      <c r="C42" s="29">
        <v>30</v>
      </c>
      <c r="D42" s="30">
        <f>(C42/6211)*100</f>
        <v>0.48301400740621481</v>
      </c>
      <c r="E42" s="104">
        <f>100-(100*((D42)-(MIN(D:D)))/((MAX(D:D))-(MIN(D:D))))</f>
        <v>99.226804123711347</v>
      </c>
      <c r="F42" s="29">
        <v>72</v>
      </c>
      <c r="G42" s="12">
        <v>8955764.1152459998</v>
      </c>
      <c r="H42" s="33">
        <f>(F42/G42)*1000</f>
        <v>8.0395150065899531E-3</v>
      </c>
      <c r="I42" s="100">
        <f>100-(100*((H42)-(MIN(H:H)))/((MAX(H:H))-(MIN(H:H))))</f>
        <v>99.631328594972487</v>
      </c>
      <c r="J42" s="199">
        <f>(E42+I42)/2</f>
        <v>99.429066359341917</v>
      </c>
    </row>
    <row r="43" spans="1:10">
      <c r="A43" s="219" t="s">
        <v>812</v>
      </c>
      <c r="B43" s="220" t="s">
        <v>811</v>
      </c>
      <c r="C43" s="29">
        <v>65</v>
      </c>
      <c r="D43" s="30">
        <f>(C43/6211)*100</f>
        <v>1.0465303493801319</v>
      </c>
      <c r="E43" s="104">
        <f>100-(100*((D43)-(MIN(D:D)))/((MAX(D:D))-(MIN(D:D))))</f>
        <v>98.324742268041234</v>
      </c>
      <c r="F43" s="29">
        <v>90</v>
      </c>
      <c r="G43" s="12">
        <v>21158118.129604999</v>
      </c>
      <c r="H43" s="33">
        <f>(F43/G43)*1000</f>
        <v>4.2536864313121314E-3</v>
      </c>
      <c r="I43" s="100">
        <f>100-(100*((H43)-(MIN(H:H)))/((MAX(H:H))-(MIN(H:H))))</f>
        <v>99.804936920710659</v>
      </c>
      <c r="J43" s="199">
        <f>(E43+I43)/2</f>
        <v>99.06483959437594</v>
      </c>
    </row>
    <row r="44" spans="1:10">
      <c r="A44" s="219" t="s">
        <v>806</v>
      </c>
      <c r="B44" s="220" t="s">
        <v>805</v>
      </c>
      <c r="C44" s="29">
        <v>4</v>
      </c>
      <c r="D44" s="30">
        <f>(C44/6211)*100</f>
        <v>6.4401867654161976E-2</v>
      </c>
      <c r="E44" s="104">
        <f>100-(100*((D44)-(MIN(D:D)))/((MAX(D:D))-(MIN(D:D))))</f>
        <v>99.896907216494839</v>
      </c>
      <c r="F44" s="29">
        <v>4</v>
      </c>
      <c r="G44" s="12">
        <v>13365054.958865</v>
      </c>
      <c r="H44" s="33">
        <f>(F44/G44)*1000</f>
        <v>2.9928795746154508E-4</v>
      </c>
      <c r="I44" s="100">
        <f>100-(100*((H44)-(MIN(H:H)))/((MAX(H:H))-(MIN(H:H))))</f>
        <v>99.986275426851648</v>
      </c>
      <c r="J44" s="199">
        <f>(E44+I44)/2</f>
        <v>99.941591321673243</v>
      </c>
    </row>
    <row r="45" spans="1:10">
      <c r="A45" s="219" t="s">
        <v>1018</v>
      </c>
      <c r="B45" s="220" t="s">
        <v>1017</v>
      </c>
      <c r="C45" s="29">
        <v>40</v>
      </c>
      <c r="D45" s="30">
        <f>(C45/6211)*100</f>
        <v>0.64401867654161971</v>
      </c>
      <c r="E45" s="104">
        <f>100-(100*((D45)-(MIN(D:D)))/((MAX(D:D))-(MIN(D:D))))</f>
        <v>98.969072164948457</v>
      </c>
      <c r="F45" s="29">
        <v>101</v>
      </c>
      <c r="G45" s="12">
        <v>6249963.5899419999</v>
      </c>
      <c r="H45" s="33">
        <f>(F45/G45)*1000</f>
        <v>1.6160094142394402E-2</v>
      </c>
      <c r="I45" s="100">
        <f>100-(100*((H45)-(MIN(H:H)))/((MAX(H:H))-(MIN(H:H))))</f>
        <v>99.258939798237861</v>
      </c>
      <c r="J45" s="199">
        <f>(E45+I45)/2</f>
        <v>99.114005981593152</v>
      </c>
    </row>
    <row r="46" spans="1:10">
      <c r="A46" s="219" t="s">
        <v>914</v>
      </c>
      <c r="B46" s="220" t="s">
        <v>913</v>
      </c>
      <c r="C46" s="29">
        <v>141</v>
      </c>
      <c r="D46" s="30">
        <f>(C46/6211)*100</f>
        <v>2.2701658348092097</v>
      </c>
      <c r="E46" s="104">
        <f>100-(100*((D46)-(MIN(D:D)))/((MAX(D:D))-(MIN(D:D))))</f>
        <v>96.365979381443296</v>
      </c>
      <c r="F46" s="29">
        <v>309</v>
      </c>
      <c r="G46" s="12">
        <v>11188173.762542</v>
      </c>
      <c r="H46" s="33">
        <f>(F46/G46)*1000</f>
        <v>2.7618448422255637E-2</v>
      </c>
      <c r="I46" s="100">
        <f>100-(100*((H46)-(MIN(H:H)))/((MAX(H:H))-(MIN(H:H))))</f>
        <v>98.733489249517362</v>
      </c>
      <c r="J46" s="199">
        <f>(E46+I46)/2</f>
        <v>97.549734315480322</v>
      </c>
    </row>
    <row r="47" spans="1:10">
      <c r="A47" s="219" t="s">
        <v>898</v>
      </c>
      <c r="B47" s="220" t="s">
        <v>897</v>
      </c>
      <c r="C47" s="29">
        <v>422</v>
      </c>
      <c r="D47" s="30">
        <f>(C47/6211)*100</f>
        <v>6.7943970375140879</v>
      </c>
      <c r="E47" s="104">
        <f>100-(100*((D47)-(MIN(D:D)))/((MAX(D:D))-(MIN(D:D))))</f>
        <v>89.123711340206185</v>
      </c>
      <c r="F47" s="29">
        <v>886</v>
      </c>
      <c r="G47" s="12">
        <v>21785833.024427999</v>
      </c>
      <c r="H47" s="33">
        <f>(F47/G47)*1000</f>
        <v>4.0668630802712331E-2</v>
      </c>
      <c r="I47" s="100">
        <f>100-(100*((H47)-(MIN(H:H)))/((MAX(H:H))-(MIN(H:H))))</f>
        <v>98.135041573242802</v>
      </c>
      <c r="J47" s="199">
        <f>(E47+I47)/2</f>
        <v>93.629376456724486</v>
      </c>
    </row>
    <row r="48" spans="1:10">
      <c r="A48" s="219" t="s">
        <v>1066</v>
      </c>
      <c r="B48" s="220" t="s">
        <v>1065</v>
      </c>
      <c r="C48" s="29">
        <v>1</v>
      </c>
      <c r="D48" s="30">
        <f>(C48/6211)*100</f>
        <v>1.6100466913540494E-2</v>
      </c>
      <c r="E48" s="104">
        <f>100-(100*((D48)-(MIN(D:D)))/((MAX(D:D))-(MIN(D:D))))</f>
        <v>99.974226804123717</v>
      </c>
      <c r="F48" s="29">
        <v>1</v>
      </c>
      <c r="G48" s="12">
        <v>1538689.8688119999</v>
      </c>
      <c r="H48" s="33">
        <f>(F48/G48)*1000</f>
        <v>6.4990354474231079E-4</v>
      </c>
      <c r="I48" s="100">
        <f>100-(100*((H48)-(MIN(H:H)))/((MAX(H:H))-(MIN(H:H))))</f>
        <v>99.970197101096758</v>
      </c>
      <c r="J48" s="199">
        <f>(E48+I48)/2</f>
        <v>99.972211952610238</v>
      </c>
    </row>
    <row r="49" spans="1:10">
      <c r="A49" s="219" t="s">
        <v>904</v>
      </c>
      <c r="B49" s="220" t="s">
        <v>903</v>
      </c>
      <c r="C49" s="29">
        <v>1238</v>
      </c>
      <c r="D49" s="30">
        <f>(C49/6211)*100</f>
        <v>19.93237803896313</v>
      </c>
      <c r="E49" s="104">
        <f>100-(100*((D49)-(MIN(D:D)))/((MAX(D:D))-(MIN(D:D))))</f>
        <v>68.092783505154642</v>
      </c>
      <c r="F49" s="29">
        <v>2242</v>
      </c>
      <c r="G49" s="12">
        <v>22127252.859342001</v>
      </c>
      <c r="H49" s="33">
        <f>(F49/G49)*1000</f>
        <v>0.10132301620322652</v>
      </c>
      <c r="I49" s="100">
        <f>100-(100*((H49)-(MIN(H:H)))/((MAX(H:H))-(MIN(H:H))))</f>
        <v>95.353588031784426</v>
      </c>
      <c r="J49" s="199">
        <f>(E49+I49)/2</f>
        <v>81.723185768469534</v>
      </c>
    </row>
    <row r="50" spans="1:10">
      <c r="A50" s="219" t="s">
        <v>1004</v>
      </c>
      <c r="B50" s="220" t="s">
        <v>1003</v>
      </c>
      <c r="C50" s="29">
        <v>1</v>
      </c>
      <c r="D50" s="30">
        <f>(C50/6211)*100</f>
        <v>1.6100466913540494E-2</v>
      </c>
      <c r="E50" s="104">
        <f>100-(100*((D50)-(MIN(D:D)))/((MAX(D:D))-(MIN(D:D))))</f>
        <v>99.974226804123717</v>
      </c>
      <c r="F50" s="29">
        <v>2</v>
      </c>
      <c r="G50" s="12">
        <v>374703.23692200001</v>
      </c>
      <c r="H50" s="33">
        <f>(F50/G50)*1000</f>
        <v>5.3375573064940703E-3</v>
      </c>
      <c r="I50" s="100">
        <f>100-(100*((H50)-(MIN(H:H)))/((MAX(H:H))-(MIN(H:H))))</f>
        <v>99.755233400275145</v>
      </c>
      <c r="J50" s="199">
        <f>(E50+I50)/2</f>
        <v>99.864730102199431</v>
      </c>
    </row>
    <row r="51" spans="1:10">
      <c r="A51" s="219" t="s">
        <v>916</v>
      </c>
      <c r="B51" s="220" t="s">
        <v>915</v>
      </c>
      <c r="C51" s="29">
        <v>80</v>
      </c>
      <c r="D51" s="30">
        <f>(C51/6211)*100</f>
        <v>1.2880373530832394</v>
      </c>
      <c r="E51" s="104">
        <f>100-(100*((D51)-(MIN(D:D)))/((MAX(D:D))-(MIN(D:D))))</f>
        <v>97.9381443298969</v>
      </c>
      <c r="F51" s="29">
        <v>229</v>
      </c>
      <c r="G51" s="12">
        <v>22127252.859342001</v>
      </c>
      <c r="H51" s="33">
        <f>(F51/G51)*1000</f>
        <v>1.0349228684450882E-2</v>
      </c>
      <c r="I51" s="100">
        <f>100-(100*((H51)-(MIN(H:H)))/((MAX(H:H))-(MIN(H:H))))</f>
        <v>99.525411087992254</v>
      </c>
      <c r="J51" s="199">
        <f>(E51+I51)/2</f>
        <v>98.731777708944577</v>
      </c>
    </row>
    <row r="52" spans="1:10">
      <c r="A52" s="219" t="s">
        <v>882</v>
      </c>
      <c r="B52" s="220" t="s">
        <v>881</v>
      </c>
      <c r="C52" s="29">
        <v>224</v>
      </c>
      <c r="D52" s="30">
        <f>(C52/6211)*100</f>
        <v>3.60650458863307</v>
      </c>
      <c r="E52" s="104">
        <f>100-(100*((D52)-(MIN(D:D)))/((MAX(D:D))-(MIN(D:D))))</f>
        <v>94.226804123711347</v>
      </c>
      <c r="F52" s="29">
        <v>339</v>
      </c>
      <c r="G52" s="12">
        <v>21299469.178013999</v>
      </c>
      <c r="H52" s="33">
        <f>(F52/G52)*1000</f>
        <v>1.5915889601132726E-2</v>
      </c>
      <c r="I52" s="100">
        <f>100-(100*((H52)-(MIN(H:H)))/((MAX(H:H))-(MIN(H:H))))</f>
        <v>99.270138388111405</v>
      </c>
      <c r="J52" s="199">
        <f>(E52+I52)/2</f>
        <v>96.748471255911369</v>
      </c>
    </row>
    <row r="53" spans="1:10">
      <c r="A53" s="219" t="s">
        <v>810</v>
      </c>
      <c r="B53" s="220" t="s">
        <v>809</v>
      </c>
      <c r="C53" s="29">
        <v>1075</v>
      </c>
      <c r="D53" s="30">
        <f>(C53/6211)*100</f>
        <v>17.30800193205603</v>
      </c>
      <c r="E53" s="104">
        <f>100-(100*((D53)-(MIN(D:D)))/((MAX(D:D))-(MIN(D:D))))</f>
        <v>72.293814432989691</v>
      </c>
      <c r="F53" s="29">
        <v>3640</v>
      </c>
      <c r="G53" s="12">
        <v>22127252.859342001</v>
      </c>
      <c r="H53" s="33">
        <f>(F53/G53)*1000</f>
        <v>0.16450302363057295</v>
      </c>
      <c r="I53" s="100">
        <f>100-(100*((H53)-(MIN(H:H)))/((MAX(H:H))-(MIN(H:H))))</f>
        <v>92.456315983807002</v>
      </c>
      <c r="J53" s="199">
        <f>(E53+I53)/2</f>
        <v>82.375065208398354</v>
      </c>
    </row>
    <row r="54" spans="1:10">
      <c r="A54" s="219" t="s">
        <v>1048</v>
      </c>
      <c r="B54" s="220" t="s">
        <v>1047</v>
      </c>
      <c r="C54" s="29">
        <v>862</v>
      </c>
      <c r="D54" s="30">
        <f>(C54/6211)*100</f>
        <v>13.878602479471905</v>
      </c>
      <c r="E54" s="104">
        <f>100-(100*((D54)-(MIN(D:D)))/((MAX(D:D))-(MIN(D:D))))</f>
        <v>77.783505154639172</v>
      </c>
      <c r="F54" s="29">
        <v>2040</v>
      </c>
      <c r="G54" s="12">
        <v>22127252.859342001</v>
      </c>
      <c r="H54" s="33">
        <f>(F54/G54)*1000</f>
        <v>9.2194002254496935E-2</v>
      </c>
      <c r="I54" s="100">
        <f>100-(100*((H54)-(MIN(H:H)))/((MAX(H:H))-(MIN(H:H))))</f>
        <v>95.772221045869856</v>
      </c>
      <c r="J54" s="199">
        <f>(E54+I54)/2</f>
        <v>86.777863100254507</v>
      </c>
    </row>
    <row r="55" spans="1:10">
      <c r="A55" s="219" t="s">
        <v>864</v>
      </c>
      <c r="B55" s="220" t="s">
        <v>863</v>
      </c>
      <c r="C55" s="29">
        <v>1</v>
      </c>
      <c r="D55" s="30">
        <f>(C55/6211)*100</f>
        <v>1.6100466913540494E-2</v>
      </c>
      <c r="E55" s="104">
        <f>100-(100*((D55)-(MIN(D:D)))/((MAX(D:D))-(MIN(D:D))))</f>
        <v>99.974226804123717</v>
      </c>
      <c r="F55" s="29">
        <v>3</v>
      </c>
      <c r="G55" s="12">
        <v>34327.170703999996</v>
      </c>
      <c r="H55" s="33">
        <f>(F55/G55)*1000</f>
        <v>8.739432753921729E-2</v>
      </c>
      <c r="I55" s="100">
        <f>100-(100*((H55)-(MIN(H:H)))/((MAX(H:H))-(MIN(H:H))))</f>
        <v>95.992321738449775</v>
      </c>
      <c r="J55" s="199">
        <f>(E55+I55)/2</f>
        <v>97.983274271286746</v>
      </c>
    </row>
    <row r="56" spans="1:10">
      <c r="A56" s="219" t="s">
        <v>836</v>
      </c>
      <c r="B56" s="220" t="s">
        <v>835</v>
      </c>
      <c r="C56" s="29">
        <v>1</v>
      </c>
      <c r="D56" s="30">
        <f>(C56/6211)*100</f>
        <v>1.6100466913540494E-2</v>
      </c>
      <c r="E56" s="104">
        <f>100-(100*((D56)-(MIN(D:D)))/((MAX(D:D))-(MIN(D:D))))</f>
        <v>99.974226804123717</v>
      </c>
      <c r="F56" s="29">
        <v>1</v>
      </c>
      <c r="G56" s="12">
        <v>1004570.855531</v>
      </c>
      <c r="H56" s="33">
        <f>(F56/G56)*1000</f>
        <v>9.9544994212619892E-4</v>
      </c>
      <c r="I56" s="100">
        <f>100-(100*((H56)-(MIN(H:H)))/((MAX(H:H))-(MIN(H:H))))</f>
        <v>99.954351235304941</v>
      </c>
      <c r="J56" s="199">
        <f>(E56+I56)/2</f>
        <v>99.964289019714329</v>
      </c>
    </row>
    <row r="57" spans="1:10">
      <c r="A57" s="219" t="s">
        <v>910</v>
      </c>
      <c r="B57" s="220" t="s">
        <v>909</v>
      </c>
      <c r="C57" s="29">
        <v>354</v>
      </c>
      <c r="D57" s="30">
        <f>(C57/6211)*100</f>
        <v>5.6995652873933347</v>
      </c>
      <c r="E57" s="104">
        <f>100-(100*((D57)-(MIN(D:D)))/((MAX(D:D))-(MIN(D:D))))</f>
        <v>90.876288659793815</v>
      </c>
      <c r="F57" s="29">
        <v>821</v>
      </c>
      <c r="G57" s="12">
        <v>22127252.859342001</v>
      </c>
      <c r="H57" s="33">
        <f>(F57/G57)*1000</f>
        <v>3.7103566593599001E-2</v>
      </c>
      <c r="I57" s="100">
        <f>100-(100*((H57)-(MIN(H:H)))/((MAX(H:H))-(MIN(H:H))))</f>
        <v>98.298526215029</v>
      </c>
      <c r="J57" s="199">
        <f>(E57+I57)/2</f>
        <v>94.5874074374114</v>
      </c>
    </row>
    <row r="58" spans="1:10">
      <c r="A58" s="219" t="s">
        <v>854</v>
      </c>
      <c r="B58" s="220" t="s">
        <v>853</v>
      </c>
      <c r="C58" s="29">
        <v>7</v>
      </c>
      <c r="D58" s="30">
        <f>(C58/6211)*100</f>
        <v>0.11270326839478344</v>
      </c>
      <c r="E58" s="104">
        <f>100-(100*((D58)-(MIN(D:D)))/((MAX(D:D))-(MIN(D:D))))</f>
        <v>99.819587628865975</v>
      </c>
      <c r="F58" s="29">
        <v>18</v>
      </c>
      <c r="G58" s="12">
        <v>1115948.9128020001</v>
      </c>
      <c r="H58" s="33">
        <f>(F58/G58)*1000</f>
        <v>1.6129770631528626E-2</v>
      </c>
      <c r="I58" s="100">
        <f>100-(100*((H58)-(MIN(H:H)))/((MAX(H:H))-(MIN(H:H))))</f>
        <v>99.260330356169163</v>
      </c>
      <c r="J58" s="199">
        <f>(E58+I58)/2</f>
        <v>99.539958992517569</v>
      </c>
    </row>
    <row r="59" spans="1:10">
      <c r="A59" s="219" t="s">
        <v>918</v>
      </c>
      <c r="B59" s="220" t="s">
        <v>917</v>
      </c>
      <c r="C59" s="29">
        <v>19</v>
      </c>
      <c r="D59" s="30">
        <f>(C59/6211)*100</f>
        <v>0.30590887135726935</v>
      </c>
      <c r="E59" s="104">
        <f>100-(100*((D59)-(MIN(D:D)))/((MAX(D:D))-(MIN(D:D))))</f>
        <v>99.510309278350519</v>
      </c>
      <c r="F59" s="29">
        <v>35</v>
      </c>
      <c r="G59" s="12">
        <v>11070019.967193</v>
      </c>
      <c r="H59" s="33">
        <f>(F59/G59)*1000</f>
        <v>3.1616925808377627E-3</v>
      </c>
      <c r="I59" s="100">
        <f>100-(100*((H59)-(MIN(H:H)))/((MAX(H:H))-(MIN(H:H))))</f>
        <v>99.855012939824476</v>
      </c>
      <c r="J59" s="199">
        <f>(E59+I59)/2</f>
        <v>99.682661109087491</v>
      </c>
    </row>
    <row r="60" spans="1:10">
      <c r="A60" s="219" t="s">
        <v>920</v>
      </c>
      <c r="B60" s="221" t="s">
        <v>919</v>
      </c>
      <c r="C60" s="29">
        <v>0</v>
      </c>
      <c r="D60" s="30">
        <f>(C60/6211)*100</f>
        <v>0</v>
      </c>
      <c r="E60" s="104">
        <f>100-(100*((D60)-(MIN(D:D)))/((MAX(D:D))-(MIN(D:D))))</f>
        <v>100</v>
      </c>
      <c r="F60" s="36">
        <v>0</v>
      </c>
      <c r="G60" s="12">
        <v>187078.078561</v>
      </c>
      <c r="H60" s="33">
        <f>(F60/G60)*1000</f>
        <v>0</v>
      </c>
      <c r="I60" s="100">
        <f>100-(100*((H60)-(MIN(H:H)))/((MAX(H:H))-(MIN(H:H))))</f>
        <v>100</v>
      </c>
      <c r="J60" s="199">
        <f>(E60+I60)/2</f>
        <v>100</v>
      </c>
    </row>
    <row r="61" spans="1:10">
      <c r="A61" s="219" t="s">
        <v>870</v>
      </c>
      <c r="B61" s="221" t="s">
        <v>869</v>
      </c>
      <c r="C61" s="29">
        <v>81</v>
      </c>
      <c r="D61" s="30">
        <f>(C61/6211)*100</f>
        <v>1.3041378199967799</v>
      </c>
      <c r="E61" s="104">
        <f>100-(100*((D61)-(MIN(D:D)))/((MAX(D:D))-(MIN(D:D))))</f>
        <v>97.912371134020617</v>
      </c>
      <c r="F61" s="29">
        <v>196</v>
      </c>
      <c r="G61" s="12">
        <v>7489564.9333490003</v>
      </c>
      <c r="H61" s="33">
        <f>(F61/G61)*1000</f>
        <v>2.6169744403612177E-2</v>
      </c>
      <c r="I61" s="100">
        <f>100-(100*((H61)-(MIN(H:H)))/((MAX(H:H))-(MIN(H:H))))</f>
        <v>98.799923076133084</v>
      </c>
      <c r="J61" s="199">
        <f>(E61+I61)/2</f>
        <v>98.356147105076843</v>
      </c>
    </row>
    <row r="62" spans="1:10">
      <c r="A62" s="219" t="s">
        <v>816</v>
      </c>
      <c r="B62" s="220" t="s">
        <v>815</v>
      </c>
      <c r="C62" s="29">
        <v>95</v>
      </c>
      <c r="D62" s="30">
        <f>(C62/6211)*100</f>
        <v>1.5295443567863469</v>
      </c>
      <c r="E62" s="104">
        <f>100-(100*((D62)-(MIN(D:D)))/((MAX(D:D))-(MIN(D:D))))</f>
        <v>97.551546391752581</v>
      </c>
      <c r="F62" s="29">
        <v>201</v>
      </c>
      <c r="G62" s="12">
        <v>17966871.884537</v>
      </c>
      <c r="H62" s="33">
        <f>(F62/G62)*1000</f>
        <v>1.1187256262064659E-2</v>
      </c>
      <c r="I62" s="100">
        <f>100-(100*((H62)-(MIN(H:H)))/((MAX(H:H))-(MIN(H:H))))</f>
        <v>99.486981306564218</v>
      </c>
      <c r="J62" s="199">
        <f>(E62+I62)/2</f>
        <v>98.519263849158392</v>
      </c>
    </row>
    <row r="63" spans="1:10">
      <c r="A63" s="219" t="s">
        <v>862</v>
      </c>
      <c r="B63" s="220" t="s">
        <v>861</v>
      </c>
      <c r="C63" s="29">
        <v>38</v>
      </c>
      <c r="D63" s="30">
        <f>(C63/6211)*100</f>
        <v>0.6118177427145387</v>
      </c>
      <c r="E63" s="104">
        <f>100-(100*((D63)-(MIN(D:D)))/((MAX(D:D))-(MIN(D:D))))</f>
        <v>99.020618556701038</v>
      </c>
      <c r="F63" s="29">
        <v>57</v>
      </c>
      <c r="G63" s="12">
        <v>15851846.684178</v>
      </c>
      <c r="H63" s="33">
        <f>(F63/G63)*1000</f>
        <v>3.5957955647459472E-3</v>
      </c>
      <c r="I63" s="100">
        <f>100-(100*((H63)-(MIN(H:H)))/((MAX(H:H))-(MIN(H:H))))</f>
        <v>99.835106097574297</v>
      </c>
      <c r="J63" s="199">
        <f>(E63+I63)/2</f>
        <v>99.42786232713766</v>
      </c>
    </row>
    <row r="64" spans="1:10">
      <c r="A64" s="219" t="s">
        <v>846</v>
      </c>
      <c r="B64" s="220" t="s">
        <v>845</v>
      </c>
      <c r="C64" s="29">
        <v>329</v>
      </c>
      <c r="D64" s="30">
        <f>(C64/6211)*100</f>
        <v>5.2970536145548222</v>
      </c>
      <c r="E64" s="104">
        <f>100-(100*((D64)-(MIN(D:D)))/((MAX(D:D))-(MIN(D:D))))</f>
        <v>91.520618556701024</v>
      </c>
      <c r="F64" s="29">
        <v>575</v>
      </c>
      <c r="G64" s="12">
        <v>21206941.598226</v>
      </c>
      <c r="H64" s="33">
        <f>(F64/G64)*1000</f>
        <v>2.7113763544673496E-2</v>
      </c>
      <c r="I64" s="100">
        <f>100-(100*((H64)-(MIN(H:H)))/((MAX(H:H))-(MIN(H:H))))</f>
        <v>98.756632795211573</v>
      </c>
      <c r="J64" s="199">
        <f>(E64+I64)/2</f>
        <v>95.138625675956291</v>
      </c>
    </row>
    <row r="65" spans="1:10">
      <c r="A65" s="219" t="s">
        <v>900</v>
      </c>
      <c r="B65" s="220" t="s">
        <v>899</v>
      </c>
      <c r="C65" s="29">
        <v>448</v>
      </c>
      <c r="D65" s="30">
        <f>(C65/6211)*100</f>
        <v>7.21300917726614</v>
      </c>
      <c r="E65" s="104">
        <f>100-(100*((D65)-(MIN(D:D)))/((MAX(D:D))-(MIN(D:D))))</f>
        <v>88.453608247422679</v>
      </c>
      <c r="F65" s="29">
        <v>1899</v>
      </c>
      <c r="G65" s="26">
        <v>22027874.159134999</v>
      </c>
      <c r="H65" s="33">
        <f>(F65/G65)*1000</f>
        <v>8.6208954449309913E-2</v>
      </c>
      <c r="I65" s="100">
        <f>100-(100*((H65)-(MIN(H:H)))/((MAX(H:H))-(MIN(H:H))))</f>
        <v>96.046679888435165</v>
      </c>
      <c r="J65" s="199">
        <f>(E65+I65)/2</f>
        <v>92.250144067928915</v>
      </c>
    </row>
    <row r="66" spans="1:10">
      <c r="A66" s="219" t="s">
        <v>1034</v>
      </c>
      <c r="B66" s="221" t="s">
        <v>1033</v>
      </c>
      <c r="C66" s="29">
        <v>0</v>
      </c>
      <c r="D66" s="30">
        <f>(C66/6211)*100</f>
        <v>0</v>
      </c>
      <c r="E66" s="104">
        <f>100-(100*((D66)-(MIN(D:D)))/((MAX(D:D))-(MIN(D:D))))</f>
        <v>100</v>
      </c>
      <c r="F66" s="29">
        <v>0</v>
      </c>
      <c r="G66" s="26">
        <v>211953.1624</v>
      </c>
      <c r="H66" s="33">
        <f>(F66/G66)*1000</f>
        <v>0</v>
      </c>
      <c r="I66" s="100">
        <f>100-(100*((H66)-(MIN(H:H)))/((MAX(H:H))-(MIN(H:H))))</f>
        <v>100</v>
      </c>
      <c r="J66" s="199">
        <f>(E66+I66)/2</f>
        <v>100</v>
      </c>
    </row>
    <row r="67" spans="1:10">
      <c r="A67" s="219" t="s">
        <v>1030</v>
      </c>
      <c r="B67" s="220" t="s">
        <v>1029</v>
      </c>
      <c r="C67" s="29">
        <v>774</v>
      </c>
      <c r="D67" s="30">
        <f>(C67/6211)*100</f>
        <v>12.461761391080341</v>
      </c>
      <c r="E67" s="104">
        <f>100-(100*((D67)-(MIN(D:D)))/((MAX(D:D))-(MIN(D:D))))</f>
        <v>80.051546391752581</v>
      </c>
      <c r="F67" s="29">
        <v>3280</v>
      </c>
      <c r="G67" s="12">
        <v>13331180.341654999</v>
      </c>
      <c r="H67" s="33">
        <f>(F67/G67)*1000</f>
        <v>0.24603972911169877</v>
      </c>
      <c r="I67" s="100">
        <f>100-(100*((H67)-(MIN(H:H)))/((MAX(H:H))-(MIN(H:H))))</f>
        <v>88.717253148996647</v>
      </c>
      <c r="J67" s="199">
        <f>(E67+I67)/2</f>
        <v>84.384399770374614</v>
      </c>
    </row>
    <row r="68" spans="1:10">
      <c r="A68" s="219" t="s">
        <v>1064</v>
      </c>
      <c r="B68" s="220" t="s">
        <v>1063</v>
      </c>
      <c r="C68" s="29">
        <v>2910</v>
      </c>
      <c r="D68" s="30">
        <f>(C68/6211)*100</f>
        <v>46.852358718402833</v>
      </c>
      <c r="E68" s="104">
        <f>100-(100*((D68)-(MIN(D:D)))/((MAX(D:D))-(MIN(D:D))))</f>
        <v>25</v>
      </c>
      <c r="F68" s="29">
        <v>12690</v>
      </c>
      <c r="G68" s="12">
        <v>22127252.859342001</v>
      </c>
      <c r="H68" s="33">
        <f>(F68/G68)*1000</f>
        <v>0.57350092578900302</v>
      </c>
      <c r="I68" s="100">
        <f>100-(100*((H68)-(MIN(H:H)))/((MAX(H:H))-(MIN(H:H))))</f>
        <v>73.70072797651396</v>
      </c>
      <c r="J68" s="199">
        <f>(E68+I68)/2</f>
        <v>49.35036398825698</v>
      </c>
    </row>
    <row r="69" spans="1:10">
      <c r="A69" s="219" t="s">
        <v>886</v>
      </c>
      <c r="B69" s="220" t="s">
        <v>885</v>
      </c>
      <c r="C69" s="29">
        <v>449</v>
      </c>
      <c r="D69" s="30">
        <f>(C69/6211)*100</f>
        <v>7.2291096441796805</v>
      </c>
      <c r="E69" s="104">
        <f>100-(100*((D69)-(MIN(D:D)))/((MAX(D:D))-(MIN(D:D))))</f>
        <v>88.427835051546396</v>
      </c>
      <c r="F69" s="29">
        <v>802</v>
      </c>
      <c r="G69" s="12">
        <v>18237837.812376</v>
      </c>
      <c r="H69" s="33">
        <f>(F69/G69)*1000</f>
        <v>4.3974511027605009E-2</v>
      </c>
      <c r="I69" s="100">
        <f>100-(100*((H69)-(MIN(H:H)))/((MAX(H:H))-(MIN(H:H))))</f>
        <v>97.983442439916374</v>
      </c>
      <c r="J69" s="199">
        <f>(E69+I69)/2</f>
        <v>93.205638745731392</v>
      </c>
    </row>
    <row r="70" spans="1:10">
      <c r="A70" s="219" t="s">
        <v>930</v>
      </c>
      <c r="B70" s="220" t="s">
        <v>929</v>
      </c>
      <c r="C70" s="29">
        <v>232</v>
      </c>
      <c r="D70" s="30">
        <f>(C70/6211)*100</f>
        <v>3.7353083239413944</v>
      </c>
      <c r="E70" s="104">
        <f>100-(100*((D70)-(MIN(D:D)))/((MAX(D:D))-(MIN(D:D))))</f>
        <v>94.020618556701024</v>
      </c>
      <c r="F70" s="29">
        <v>626</v>
      </c>
      <c r="G70" s="12">
        <v>7011531.0300770001</v>
      </c>
      <c r="H70" s="33">
        <f>(F70/G70)*1000</f>
        <v>8.9281498907254411E-2</v>
      </c>
      <c r="I70" s="100">
        <f>100-(100*((H70)-(MIN(H:H)))/((MAX(H:H))-(MIN(H:H))))</f>
        <v>95.905780931048881</v>
      </c>
      <c r="J70" s="199">
        <f>(E70+I70)/2</f>
        <v>94.963199743874952</v>
      </c>
    </row>
    <row r="71" spans="1:10">
      <c r="A71" s="219" t="s">
        <v>830</v>
      </c>
      <c r="B71" s="220" t="s">
        <v>829</v>
      </c>
      <c r="C71" s="29">
        <v>78</v>
      </c>
      <c r="D71" s="30">
        <f>(C71/6211)*100</f>
        <v>1.2558364192561584</v>
      </c>
      <c r="E71" s="104">
        <f>100-(100*((D71)-(MIN(D:D)))/((MAX(D:D))-(MIN(D:D))))</f>
        <v>97.989690721649481</v>
      </c>
      <c r="F71" s="29">
        <v>215</v>
      </c>
      <c r="G71" s="12">
        <v>2732637.5934569999</v>
      </c>
      <c r="H71" s="33">
        <f>(F71/G71)*1000</f>
        <v>7.8678563346560787E-2</v>
      </c>
      <c r="I71" s="100">
        <f>100-(100*((H71)-(MIN(H:H)))/((MAX(H:H))-(MIN(H:H))))</f>
        <v>96.392004185483117</v>
      </c>
      <c r="J71" s="199">
        <f>(E71+I71)/2</f>
        <v>97.190847453566306</v>
      </c>
    </row>
    <row r="72" spans="1:10">
      <c r="A72" s="219" t="s">
        <v>1036</v>
      </c>
      <c r="B72" s="220" t="s">
        <v>1035</v>
      </c>
      <c r="C72" s="29">
        <v>29</v>
      </c>
      <c r="D72" s="30">
        <f>(C72/6211)*100</f>
        <v>0.46691354049267431</v>
      </c>
      <c r="E72" s="104">
        <f>100-(100*((D72)-(MIN(D:D)))/((MAX(D:D))-(MIN(D:D))))</f>
        <v>99.25257731958763</v>
      </c>
      <c r="F72" s="29">
        <v>48</v>
      </c>
      <c r="G72" s="12">
        <v>9142167.335531</v>
      </c>
      <c r="H72" s="33">
        <f>(F72/G72)*1000</f>
        <v>5.2503961301876611E-3</v>
      </c>
      <c r="I72" s="100">
        <f>100-(100*((H72)-(MIN(H:H)))/((MAX(H:H))-(MIN(H:H))))</f>
        <v>99.759230386823006</v>
      </c>
      <c r="J72" s="199">
        <f>(E72+I72)/2</f>
        <v>99.505903853205325</v>
      </c>
    </row>
    <row r="73" spans="1:10">
      <c r="A73" s="219" t="s">
        <v>1028</v>
      </c>
      <c r="B73" s="220" t="s">
        <v>1027</v>
      </c>
      <c r="C73" s="29">
        <v>1</v>
      </c>
      <c r="D73" s="30">
        <f>(C73/6211)*100</f>
        <v>1.6100466913540494E-2</v>
      </c>
      <c r="E73" s="104">
        <f>100-(100*((D73)-(MIN(D:D)))/((MAX(D:D))-(MIN(D:D))))</f>
        <v>99.974226804123717</v>
      </c>
      <c r="F73" s="29">
        <v>2</v>
      </c>
      <c r="G73" s="12">
        <v>956539.01015400002</v>
      </c>
      <c r="H73" s="33">
        <f>(F73/G73)*1000</f>
        <v>2.0908713379896608E-3</v>
      </c>
      <c r="I73" s="100">
        <f>100-(100*((H73)-(MIN(H:H)))/((MAX(H:H))-(MIN(H:H))))</f>
        <v>99.904118037807436</v>
      </c>
      <c r="J73" s="199">
        <f>(E73+I73)/2</f>
        <v>99.939172420965576</v>
      </c>
    </row>
    <row r="74" spans="1:10">
      <c r="A74" s="219" t="s">
        <v>1008</v>
      </c>
      <c r="B74" s="220" t="s">
        <v>1007</v>
      </c>
      <c r="C74" s="29">
        <v>4</v>
      </c>
      <c r="D74" s="30">
        <f>(C74/6211)*100</f>
        <v>6.4401867654161976E-2</v>
      </c>
      <c r="E74" s="104">
        <f>100-(100*((D74)-(MIN(D:D)))/((MAX(D:D))-(MIN(D:D))))</f>
        <v>99.896907216494839</v>
      </c>
      <c r="F74" s="29">
        <v>6</v>
      </c>
      <c r="G74" s="12">
        <v>6156499.3732730001</v>
      </c>
      <c r="H74" s="33">
        <f>(F74/G74)*1000</f>
        <v>9.7457981171046571E-4</v>
      </c>
      <c r="I74" s="100">
        <f>100-(100*((H74)-(MIN(H:H)))/((MAX(H:H))-(MIN(H:H))))</f>
        <v>99.955308285611736</v>
      </c>
      <c r="J74" s="199">
        <f>(E74+I74)/2</f>
        <v>99.92610775105328</v>
      </c>
    </row>
    <row r="75" spans="1:10">
      <c r="A75" s="219" t="s">
        <v>1026</v>
      </c>
      <c r="B75" s="220" t="s">
        <v>1025</v>
      </c>
      <c r="C75" s="29">
        <v>2</v>
      </c>
      <c r="D75" s="30">
        <f>(C75/6211)*100</f>
        <v>3.2200933827080988E-2</v>
      </c>
      <c r="E75" s="104">
        <f>100-(100*((D75)-(MIN(D:D)))/((MAX(D:D))-(MIN(D:D))))</f>
        <v>99.948453608247419</v>
      </c>
      <c r="F75" s="29">
        <v>2</v>
      </c>
      <c r="G75" s="12">
        <v>3330618.1691410001</v>
      </c>
      <c r="H75" s="33">
        <f>(F75/G75)*1000</f>
        <v>6.0048912797344765E-4</v>
      </c>
      <c r="I75" s="100">
        <f>100-(100*((H75)-(MIN(H:H)))/((MAX(H:H))-(MIN(H:H))))</f>
        <v>99.972463118691579</v>
      </c>
      <c r="J75" s="199">
        <f>(E75+I75)/2</f>
        <v>99.960458363469499</v>
      </c>
    </row>
    <row r="76" spans="1:10">
      <c r="A76" s="219" t="s">
        <v>966</v>
      </c>
      <c r="B76" s="220" t="s">
        <v>965</v>
      </c>
      <c r="C76" s="29">
        <v>100</v>
      </c>
      <c r="D76" s="30">
        <f>(C76/6211)*100</f>
        <v>1.6100466913540494</v>
      </c>
      <c r="E76" s="104">
        <f>100-(100*((D76)-(MIN(D:D)))/((MAX(D:D))-(MIN(D:D))))</f>
        <v>97.422680412371136</v>
      </c>
      <c r="F76" s="29">
        <v>149</v>
      </c>
      <c r="G76" s="12">
        <v>21765707.603898998</v>
      </c>
      <c r="H76" s="33">
        <f>(F76/G76)*1000</f>
        <v>6.8456308754836397E-3</v>
      </c>
      <c r="I76" s="100">
        <f>100-(100*((H76)-(MIN(H:H)))/((MAX(H:H))-(MIN(H:H))))</f>
        <v>99.686077039336894</v>
      </c>
      <c r="J76" s="199">
        <f>(E76+I76)/2</f>
        <v>98.554378725854008</v>
      </c>
    </row>
    <row r="77" spans="1:10">
      <c r="A77" s="219" t="s">
        <v>1046</v>
      </c>
      <c r="B77" s="220" t="s">
        <v>1045</v>
      </c>
      <c r="C77" s="29">
        <v>1</v>
      </c>
      <c r="D77" s="30">
        <f>(C77/6211)*100</f>
        <v>1.6100466913540494E-2</v>
      </c>
      <c r="E77" s="104">
        <f>100-(100*((D77)-(MIN(D:D)))/((MAX(D:D))-(MIN(D:D))))</f>
        <v>99.974226804123717</v>
      </c>
      <c r="F77" s="29">
        <v>4</v>
      </c>
      <c r="G77" s="12">
        <v>288255.62782499997</v>
      </c>
      <c r="H77" s="33">
        <f>(F77/G77)*1000</f>
        <v>1.3876572090479359E-2</v>
      </c>
      <c r="I77" s="100">
        <f>100-(100*((H77)-(MIN(H:H)))/((MAX(H:H))-(MIN(H:H))))</f>
        <v>99.363656224863192</v>
      </c>
      <c r="J77" s="199">
        <f>(E77+I77)/2</f>
        <v>99.668941514493454</v>
      </c>
    </row>
    <row r="78" spans="1:10">
      <c r="A78" s="219" t="s">
        <v>850</v>
      </c>
      <c r="B78" s="220" t="s">
        <v>849</v>
      </c>
      <c r="C78" s="29">
        <v>2370</v>
      </c>
      <c r="D78" s="30">
        <f>(C78/6211)*100</f>
        <v>38.15810658509097</v>
      </c>
      <c r="E78" s="104">
        <f>100-(100*((D78)-(MIN(D:D)))/((MAX(D:D))-(MIN(D:D))))</f>
        <v>38.917525773195869</v>
      </c>
      <c r="F78" s="29">
        <v>5534</v>
      </c>
      <c r="G78" s="12">
        <v>22127252.859342001</v>
      </c>
      <c r="H78" s="33">
        <f>(F78/G78)*1000</f>
        <v>0.25009882768450292</v>
      </c>
      <c r="I78" s="100">
        <f>100-(100*((H78)-(MIN(H:H)))/((MAX(H:H))-(MIN(H:H))))</f>
        <v>88.531113366590091</v>
      </c>
      <c r="J78" s="199">
        <f>(E78+I78)/2</f>
        <v>63.724319569892984</v>
      </c>
    </row>
    <row r="79" spans="1:10">
      <c r="A79" s="219" t="s">
        <v>896</v>
      </c>
      <c r="B79" s="220" t="s">
        <v>895</v>
      </c>
      <c r="C79" s="29">
        <v>316</v>
      </c>
      <c r="D79" s="30">
        <f>(C79/6211)*100</f>
        <v>5.0877475446787956</v>
      </c>
      <c r="E79" s="104">
        <f>100-(100*((D79)-(MIN(D:D)))/((MAX(D:D))-(MIN(D:D))))</f>
        <v>91.855670103092777</v>
      </c>
      <c r="F79" s="29">
        <v>593</v>
      </c>
      <c r="G79" s="12">
        <v>22127252.859342001</v>
      </c>
      <c r="H79" s="33">
        <f>(F79/G79)*1000</f>
        <v>2.6799531047508176E-2</v>
      </c>
      <c r="I79" s="100">
        <f>100-(100*((H79)-(MIN(H:H)))/((MAX(H:H))-(MIN(H:H))))</f>
        <v>98.771042686372951</v>
      </c>
      <c r="J79" s="199">
        <f>(E79+I79)/2</f>
        <v>95.313356394732864</v>
      </c>
    </row>
    <row r="80" spans="1:10">
      <c r="A80" s="219" t="s">
        <v>1006</v>
      </c>
      <c r="B80" s="220" t="s">
        <v>1005</v>
      </c>
      <c r="C80" s="29">
        <v>2200</v>
      </c>
      <c r="D80" s="30">
        <f>(C80/6211)*100</f>
        <v>35.421027209789088</v>
      </c>
      <c r="E80" s="104">
        <f>100-(100*((D80)-(MIN(D:D)))/((MAX(D:D))-(MIN(D:D))))</f>
        <v>43.298969072164937</v>
      </c>
      <c r="F80" s="29">
        <v>7121</v>
      </c>
      <c r="G80" s="12">
        <v>18988451.442062002</v>
      </c>
      <c r="H80" s="33">
        <f>(F80/G80)*1000</f>
        <v>0.37501741633475266</v>
      </c>
      <c r="I80" s="100">
        <f>100-(100*((H80)-(MIN(H:H)))/((MAX(H:H))-(MIN(H:H))))</f>
        <v>82.80266935547867</v>
      </c>
      <c r="J80" s="199">
        <f>(E80+I80)/2</f>
        <v>63.050819213821804</v>
      </c>
    </row>
    <row r="81" spans="1:10">
      <c r="A81" s="219" t="s">
        <v>972</v>
      </c>
      <c r="B81" s="220" t="s">
        <v>971</v>
      </c>
      <c r="C81" s="29">
        <v>2</v>
      </c>
      <c r="D81" s="30">
        <f>(C81/6211)*100</f>
        <v>3.2200933827080988E-2</v>
      </c>
      <c r="E81" s="104">
        <f>100-(100*((D81)-(MIN(D:D)))/((MAX(D:D))-(MIN(D:D))))</f>
        <v>99.948453608247419</v>
      </c>
      <c r="F81" s="29">
        <v>4</v>
      </c>
      <c r="G81" s="12">
        <v>2454.4858819999999</v>
      </c>
      <c r="H81" s="33">
        <f>(F81/G81)*1000</f>
        <v>1.6296691821835463</v>
      </c>
      <c r="I81" s="100">
        <f>100-(100*((H81)-(MIN(H:H)))/((MAX(H:H))-(MIN(H:H))))</f>
        <v>25.267578127144247</v>
      </c>
      <c r="J81" s="199">
        <f>(E81+I81)/2</f>
        <v>62.608015867695833</v>
      </c>
    </row>
    <row r="82" spans="1:10">
      <c r="A82" s="219" t="s">
        <v>970</v>
      </c>
      <c r="B82" s="220" t="s">
        <v>969</v>
      </c>
      <c r="C82" s="29">
        <v>45</v>
      </c>
      <c r="D82" s="30">
        <f>(C82/6211)*100</f>
        <v>0.72452101110932221</v>
      </c>
      <c r="E82" s="104">
        <f>100-(100*((D82)-(MIN(D:D)))/((MAX(D:D))-(MIN(D:D))))</f>
        <v>98.840206185567013</v>
      </c>
      <c r="F82" s="29">
        <v>17</v>
      </c>
      <c r="G82" s="12">
        <v>1423759.0937610001</v>
      </c>
      <c r="H82" s="33">
        <f>(F82/G82)*1000</f>
        <v>1.1940222243000972E-2</v>
      </c>
      <c r="I82" s="100">
        <f>100-(100*((H82)-(MIN(H:H)))/((MAX(H:H))-(MIN(H:H))))</f>
        <v>99.452452230382107</v>
      </c>
      <c r="J82" s="199">
        <f>(E82+I82)/2</f>
        <v>99.14632920797456</v>
      </c>
    </row>
    <row r="83" spans="1:10">
      <c r="A83" s="219" t="s">
        <v>996</v>
      </c>
      <c r="B83" s="220" t="s">
        <v>995</v>
      </c>
      <c r="C83" s="29">
        <v>623</v>
      </c>
      <c r="D83" s="30">
        <f>(C83/6211)*100</f>
        <v>10.030590887135727</v>
      </c>
      <c r="E83" s="104">
        <f>100-(100*((D83)-(MIN(D:D)))/((MAX(D:D))-(MIN(D:D))))</f>
        <v>83.94329896907216</v>
      </c>
      <c r="F83" s="29">
        <v>1614</v>
      </c>
      <c r="G83" s="12">
        <v>21304527.788318999</v>
      </c>
      <c r="H83" s="33">
        <f>(F83/G83)*1000</f>
        <v>7.5758543725382904E-2</v>
      </c>
      <c r="I83" s="100">
        <f>100-(100*((H83)-(MIN(H:H)))/((MAX(H:H))-(MIN(H:H))))</f>
        <v>96.525908747582335</v>
      </c>
      <c r="J83" s="199">
        <f>(E83+I83)/2</f>
        <v>90.234603858327247</v>
      </c>
    </row>
    <row r="84" spans="1:10">
      <c r="A84" s="219" t="s">
        <v>1012</v>
      </c>
      <c r="B84" s="221" t="s">
        <v>1011</v>
      </c>
      <c r="C84" s="29">
        <v>1</v>
      </c>
      <c r="D84" s="30">
        <f>(C84/6211)*100</f>
        <v>1.6100466913540494E-2</v>
      </c>
      <c r="E84" s="104">
        <f>100-(100*((D84)-(MIN(D:D)))/((MAX(D:D))-(MIN(D:D))))</f>
        <v>99.974226804123717</v>
      </c>
      <c r="F84" s="29">
        <v>1</v>
      </c>
      <c r="G84" s="12">
        <v>26175.62</v>
      </c>
      <c r="H84" s="33">
        <f>(F84/G84)*1000</f>
        <v>3.8203488589764065E-2</v>
      </c>
      <c r="I84" s="100">
        <f>100-(100*((H84)-(MIN(H:H)))/((MAX(H:H))-(MIN(H:H))))</f>
        <v>98.248086631619501</v>
      </c>
      <c r="J84" s="199">
        <f>(E84+I84)/2</f>
        <v>99.111156717871609</v>
      </c>
    </row>
    <row r="85" spans="1:10">
      <c r="A85" s="219" t="s">
        <v>926</v>
      </c>
      <c r="B85" s="220" t="s">
        <v>925</v>
      </c>
      <c r="C85" s="29">
        <v>54</v>
      </c>
      <c r="D85" s="30">
        <f>(C85/6211)*100</f>
        <v>0.86942521333118661</v>
      </c>
      <c r="E85" s="104">
        <f>100-(100*((D85)-(MIN(D:D)))/((MAX(D:D))-(MIN(D:D))))</f>
        <v>98.608247422680407</v>
      </c>
      <c r="F85" s="29">
        <v>210</v>
      </c>
      <c r="G85" s="12">
        <v>2094790.0240110001</v>
      </c>
      <c r="H85" s="33">
        <f>(F85/G85)*1000</f>
        <v>0.10024871113234654</v>
      </c>
      <c r="I85" s="100">
        <f>100-(100*((H85)-(MIN(H:H)))/((MAX(H:H))-(MIN(H:H))))</f>
        <v>95.402852889127786</v>
      </c>
      <c r="J85" s="199">
        <f>(E85+I85)/2</f>
        <v>97.005550155904103</v>
      </c>
    </row>
    <row r="86" spans="1:10">
      <c r="A86" s="219" t="s">
        <v>1032</v>
      </c>
      <c r="B86" s="220" t="s">
        <v>1031</v>
      </c>
      <c r="C86" s="29">
        <v>84</v>
      </c>
      <c r="D86" s="30">
        <f>(C86/6211)*100</f>
        <v>1.3524392207374014</v>
      </c>
      <c r="E86" s="104">
        <f>100-(100*((D86)-(MIN(D:D)))/((MAX(D:D))-(MIN(D:D))))</f>
        <v>97.835051546391753</v>
      </c>
      <c r="F86" s="29">
        <v>371</v>
      </c>
      <c r="G86" s="12">
        <v>6679037.105277</v>
      </c>
      <c r="H86" s="33">
        <f>(F86/G86)*1000</f>
        <v>5.5546929018687269E-2</v>
      </c>
      <c r="I86" s="100">
        <f>100-(100*((H86)-(MIN(H:H)))/((MAX(H:H))-(MIN(H:H))))</f>
        <v>97.452761223842927</v>
      </c>
      <c r="J86" s="199">
        <f>(E86+I86)/2</f>
        <v>97.643906385117333</v>
      </c>
    </row>
    <row r="87" spans="1:10">
      <c r="A87" s="219" t="s">
        <v>968</v>
      </c>
      <c r="B87" s="220" t="s">
        <v>967</v>
      </c>
      <c r="C87" s="29">
        <v>2</v>
      </c>
      <c r="D87" s="30">
        <f>(C87/6211)*100</f>
        <v>3.2200933827080988E-2</v>
      </c>
      <c r="E87" s="104">
        <f>100-(100*((D87)-(MIN(D:D)))/((MAX(D:D))-(MIN(D:D))))</f>
        <v>99.948453608247419</v>
      </c>
      <c r="F87" s="29">
        <v>13</v>
      </c>
      <c r="G87" s="12">
        <v>84240.702850000001</v>
      </c>
      <c r="H87" s="33">
        <f>(F87/G87)*1000</f>
        <v>0.15431970009970067</v>
      </c>
      <c r="I87" s="100">
        <f>100-(100*((H87)-(MIN(H:H)))/((MAX(H:H))-(MIN(H:H))))</f>
        <v>92.923296913738596</v>
      </c>
      <c r="J87" s="199">
        <f>(E87+I87)/2</f>
        <v>96.435875260993015</v>
      </c>
    </row>
    <row r="88" spans="1:10">
      <c r="A88" s="219" t="s">
        <v>958</v>
      </c>
      <c r="B88" s="220" t="s">
        <v>957</v>
      </c>
      <c r="C88" s="29">
        <v>338</v>
      </c>
      <c r="D88" s="30">
        <f>(C88/6211)*100</f>
        <v>5.4419578167766867</v>
      </c>
      <c r="E88" s="104">
        <f>100-(100*((D88)-(MIN(D:D)))/((MAX(D:D))-(MIN(D:D))))</f>
        <v>91.288659793814432</v>
      </c>
      <c r="F88" s="29">
        <v>863</v>
      </c>
      <c r="G88" s="12">
        <v>15501860.236657999</v>
      </c>
      <c r="H88" s="33">
        <f>(F88/G88)*1000</f>
        <v>5.5670738016281564E-2</v>
      </c>
      <c r="I88" s="100">
        <f>100-(100*((H88)-(MIN(H:H)))/((MAX(H:H))-(MIN(H:H))))</f>
        <v>97.447083662813355</v>
      </c>
      <c r="J88" s="199">
        <f>(E88+I88)/2</f>
        <v>94.367871728313901</v>
      </c>
    </row>
    <row r="89" spans="1:10">
      <c r="A89" s="219" t="s">
        <v>1054</v>
      </c>
      <c r="B89" s="220" t="s">
        <v>1053</v>
      </c>
      <c r="C89" s="29">
        <v>858</v>
      </c>
      <c r="D89" s="30">
        <f>(C89/6211)*100</f>
        <v>13.814200611817743</v>
      </c>
      <c r="E89" s="104">
        <f>100-(100*((D89)-(MIN(D:D)))/((MAX(D:D))-(MIN(D:D))))</f>
        <v>77.88659793814432</v>
      </c>
      <c r="F89" s="29">
        <v>4501</v>
      </c>
      <c r="G89" s="12">
        <v>13108793.790046001</v>
      </c>
      <c r="H89" s="33">
        <f>(F89/G89)*1000</f>
        <v>0.34335729679551286</v>
      </c>
      <c r="I89" s="100">
        <f>100-(100*((H89)-(MIN(H:H)))/((MAX(H:H))-(MIN(H:H))))</f>
        <v>84.25452071023112</v>
      </c>
      <c r="J89" s="199">
        <f>(E89+I89)/2</f>
        <v>81.070559324187712</v>
      </c>
    </row>
    <row r="90" spans="1:10">
      <c r="A90" s="219" t="s">
        <v>924</v>
      </c>
      <c r="B90" s="220" t="s">
        <v>923</v>
      </c>
      <c r="C90" s="29">
        <v>835</v>
      </c>
      <c r="D90" s="30">
        <f>(C90/6211)*100</f>
        <v>13.443889872806311</v>
      </c>
      <c r="E90" s="104">
        <f>100-(100*((D90)-(MIN(D:D)))/((MAX(D:D))-(MIN(D:D))))</f>
        <v>78.479381443298962</v>
      </c>
      <c r="F90" s="29">
        <v>11458</v>
      </c>
      <c r="G90" s="12">
        <v>5254343.0236059995</v>
      </c>
      <c r="H90" s="33">
        <f>(F90/G90)*1000</f>
        <v>2.1806722455163379</v>
      </c>
      <c r="I90" s="100">
        <f>100-(100*((H90)-(MIN(H:H)))/((MAX(H:H))-(MIN(H:H))))</f>
        <v>0</v>
      </c>
      <c r="J90" s="199">
        <f>(E90+I90)/2</f>
        <v>39.239690721649481</v>
      </c>
    </row>
    <row r="91" spans="1:10">
      <c r="A91" s="219" t="s">
        <v>1038</v>
      </c>
      <c r="B91" s="220" t="s">
        <v>1037</v>
      </c>
      <c r="C91" s="29">
        <v>1275</v>
      </c>
      <c r="D91" s="30">
        <f>(C91/6211)*100</f>
        <v>20.528095314764126</v>
      </c>
      <c r="E91" s="104">
        <f>100-(100*((D91)-(MIN(D:D)))/((MAX(D:D))-(MIN(D:D))))</f>
        <v>67.139175257731949</v>
      </c>
      <c r="F91" s="29">
        <v>7041</v>
      </c>
      <c r="G91" s="12">
        <v>21208574.085629001</v>
      </c>
      <c r="H91" s="33">
        <f>(F91/G91)*1000</f>
        <v>0.33198837279546312</v>
      </c>
      <c r="I91" s="100">
        <f>100-(100*((H91)-(MIN(H:H)))/((MAX(H:H))-(MIN(H:H))))</f>
        <v>84.775870217174472</v>
      </c>
      <c r="J91" s="199">
        <f>(E91+I91)/2</f>
        <v>75.957522737453218</v>
      </c>
    </row>
    <row r="92" spans="1:10">
      <c r="A92" s="219" t="s">
        <v>822</v>
      </c>
      <c r="B92" s="220" t="s">
        <v>821</v>
      </c>
      <c r="C92" s="29">
        <v>225</v>
      </c>
      <c r="D92" s="30">
        <f>(C92/6211)*100</f>
        <v>3.6226050555466105</v>
      </c>
      <c r="E92" s="104">
        <f>100-(100*((D92)-(MIN(D:D)))/((MAX(D:D))-(MIN(D:D))))</f>
        <v>94.201030927835049</v>
      </c>
      <c r="F92" s="29">
        <v>506</v>
      </c>
      <c r="G92" s="12">
        <v>22127252.859342001</v>
      </c>
      <c r="H92" s="33">
        <f>(F92/G92)*1000</f>
        <v>2.2867728010184041E-2</v>
      </c>
      <c r="I92" s="100">
        <f>100-(100*((H92)-(MIN(H:H)))/((MAX(H:H))-(MIN(H:H))))</f>
        <v>98.951345024122617</v>
      </c>
      <c r="J92" s="199">
        <f>(E92+I92)/2</f>
        <v>96.576187975978826</v>
      </c>
    </row>
    <row r="93" spans="1:10">
      <c r="A93" s="219" t="s">
        <v>892</v>
      </c>
      <c r="B93" s="220" t="s">
        <v>891</v>
      </c>
      <c r="C93" s="29">
        <v>7</v>
      </c>
      <c r="D93" s="30">
        <f>(C93/6211)*100</f>
        <v>0.11270326839478344</v>
      </c>
      <c r="E93" s="104">
        <f>100-(100*((D93)-(MIN(D:D)))/((MAX(D:D))-(MIN(D:D))))</f>
        <v>99.819587628865975</v>
      </c>
      <c r="F93" s="29">
        <v>12</v>
      </c>
      <c r="G93" s="12">
        <v>7037365.7979100002</v>
      </c>
      <c r="H93" s="33">
        <f>(F93/G93)*1000</f>
        <v>1.7051834940232655E-3</v>
      </c>
      <c r="I93" s="100">
        <f>100-(100*((H93)-(MIN(H:H)))/((MAX(H:H))-(MIN(H:H))))</f>
        <v>99.921804686718545</v>
      </c>
      <c r="J93" s="199">
        <f>(E93+I93)/2</f>
        <v>99.870696157792253</v>
      </c>
    </row>
    <row r="94" spans="1:10">
      <c r="A94" s="219" t="s">
        <v>832</v>
      </c>
      <c r="B94" s="220" t="s">
        <v>831</v>
      </c>
      <c r="C94" s="29">
        <v>15</v>
      </c>
      <c r="D94" s="30">
        <f>(C94/6211)*100</f>
        <v>0.2415070037031074</v>
      </c>
      <c r="E94" s="104">
        <f>100-(100*((D94)-(MIN(D:D)))/((MAX(D:D))-(MIN(D:D))))</f>
        <v>99.613402061855666</v>
      </c>
      <c r="F94" s="29">
        <v>25</v>
      </c>
      <c r="G94" s="12">
        <v>5349576.8975229999</v>
      </c>
      <c r="H94" s="33">
        <f>(F94/G94)*1000</f>
        <v>4.6732667795794623E-3</v>
      </c>
      <c r="I94" s="100">
        <f>100-(100*((H94)-(MIN(H:H)))/((MAX(H:H))-(MIN(H:H))))</f>
        <v>99.785696049042301</v>
      </c>
      <c r="J94" s="199">
        <f>(E94+I94)/2</f>
        <v>99.699549055448983</v>
      </c>
    </row>
    <row r="95" spans="1:10">
      <c r="A95" s="219" t="s">
        <v>962</v>
      </c>
      <c r="B95" s="221" t="s">
        <v>961</v>
      </c>
      <c r="C95" s="29">
        <v>0</v>
      </c>
      <c r="D95" s="30">
        <f>(C95/6211)*100</f>
        <v>0</v>
      </c>
      <c r="E95" s="104">
        <f>100-(100*((D95)-(MIN(D:D)))/((MAX(D:D))-(MIN(D:D))))</f>
        <v>100</v>
      </c>
      <c r="F95" s="29">
        <v>0</v>
      </c>
      <c r="G95" s="12">
        <v>474380.222373</v>
      </c>
      <c r="H95" s="33">
        <f>(F95/G95)*1000</f>
        <v>0</v>
      </c>
      <c r="I95" s="100">
        <f>100-(100*((H95)-(MIN(H:H)))/((MAX(H:H))-(MIN(H:H))))</f>
        <v>100</v>
      </c>
      <c r="J95" s="199">
        <f>(E95+I95)/2</f>
        <v>100</v>
      </c>
    </row>
    <row r="96" spans="1:10">
      <c r="A96" s="219" t="s">
        <v>820</v>
      </c>
      <c r="B96" s="220" t="s">
        <v>819</v>
      </c>
      <c r="C96" s="29">
        <v>8</v>
      </c>
      <c r="D96" s="30">
        <f>(C96/6211)*100</f>
        <v>0.12880373530832395</v>
      </c>
      <c r="E96" s="104">
        <f>100-(100*((D96)-(MIN(D:D)))/((MAX(D:D))-(MIN(D:D))))</f>
        <v>99.793814432989691</v>
      </c>
      <c r="F96" s="29">
        <v>15</v>
      </c>
      <c r="G96" s="12">
        <v>21930708.405893002</v>
      </c>
      <c r="H96" s="33">
        <f>(F96/G96)*1000</f>
        <v>6.8397243364785019E-4</v>
      </c>
      <c r="I96" s="100">
        <f>100-(100*((H96)-(MIN(H:H)))/((MAX(H:H))-(MIN(H:H))))</f>
        <v>99.968634789796852</v>
      </c>
      <c r="J96" s="199">
        <f>(E96+I96)/2</f>
        <v>99.881224611393264</v>
      </c>
    </row>
    <row r="97" spans="1:10">
      <c r="A97" s="219" t="s">
        <v>954</v>
      </c>
      <c r="B97" s="220" t="s">
        <v>953</v>
      </c>
      <c r="C97" s="29">
        <v>51</v>
      </c>
      <c r="D97" s="30">
        <f>(C97/6211)*100</f>
        <v>0.82112381259056511</v>
      </c>
      <c r="E97" s="104">
        <f>100-(100*((D97)-(MIN(D:D)))/((MAX(D:D))-(MIN(D:D))))</f>
        <v>98.685567010309285</v>
      </c>
      <c r="F97" s="29">
        <v>132</v>
      </c>
      <c r="G97" s="12">
        <v>4638743.3688059999</v>
      </c>
      <c r="H97" s="33">
        <f>(F97/G97)*1000</f>
        <v>2.8455982473110267E-2</v>
      </c>
      <c r="I97" s="100">
        <f>100-(100*((H97)-(MIN(H:H)))/((MAX(H:H))-(MIN(H:H))))</f>
        <v>98.695082099952515</v>
      </c>
      <c r="J97" s="199">
        <f>(E97+I97)/2</f>
        <v>98.6903245551309</v>
      </c>
    </row>
    <row r="98" spans="1:10">
      <c r="A98" s="219" t="s">
        <v>838</v>
      </c>
      <c r="B98" s="220" t="s">
        <v>837</v>
      </c>
      <c r="C98" s="29">
        <v>1263</v>
      </c>
      <c r="D98" s="30">
        <f>(C98/6211)*100</f>
        <v>20.334889711801644</v>
      </c>
      <c r="E98" s="104">
        <f>100-(100*((D98)-(MIN(D:D)))/((MAX(D:D))-(MIN(D:D))))</f>
        <v>67.448453608247419</v>
      </c>
      <c r="F98" s="29">
        <v>3024</v>
      </c>
      <c r="G98" s="12">
        <v>22127252.859342001</v>
      </c>
      <c r="H98" s="33">
        <f>(F98/G98)*1000</f>
        <v>0.13666405040078369</v>
      </c>
      <c r="I98" s="100">
        <f>100-(100*((H98)-(MIN(H:H)))/((MAX(H:H))-(MIN(H:H))))</f>
        <v>93.732939432701201</v>
      </c>
      <c r="J98" s="199">
        <f>(E98+I98)/2</f>
        <v>80.59069652047431</v>
      </c>
    </row>
    <row r="99" spans="1:10">
      <c r="A99" s="219" t="s">
        <v>880</v>
      </c>
      <c r="B99" s="220" t="s">
        <v>879</v>
      </c>
      <c r="C99" s="29">
        <v>2</v>
      </c>
      <c r="D99" s="30">
        <f>(C99/6211)*100</f>
        <v>3.2200933827080988E-2</v>
      </c>
      <c r="E99" s="104">
        <f>100-(100*((D99)-(MIN(D:D)))/((MAX(D:D))-(MIN(D:D))))</f>
        <v>99.948453608247419</v>
      </c>
      <c r="F99" s="29">
        <v>6</v>
      </c>
      <c r="G99" s="12">
        <v>4378255.3784370003</v>
      </c>
      <c r="H99" s="33">
        <f>(F99/G99)*1000</f>
        <v>1.3704088686900553E-3</v>
      </c>
      <c r="I99" s="100">
        <f>100-(100*((H99)-(MIN(H:H)))/((MAX(H:H))-(MIN(H:H))))</f>
        <v>99.937156586850335</v>
      </c>
      <c r="J99" s="199">
        <f>(E99+I99)/2</f>
        <v>99.94280509754887</v>
      </c>
    </row>
    <row r="100" spans="1:10">
      <c r="A100" s="219" t="s">
        <v>1052</v>
      </c>
      <c r="B100" s="220" t="s">
        <v>1051</v>
      </c>
      <c r="C100" s="29">
        <v>2643</v>
      </c>
      <c r="D100" s="30">
        <f>(C100/6211)*100</f>
        <v>42.553534052487521</v>
      </c>
      <c r="E100" s="104">
        <f>100-(100*((D100)-(MIN(D:D)))/((MAX(D:D))-(MIN(D:D))))</f>
        <v>31.881443298969074</v>
      </c>
      <c r="F100" s="29">
        <v>9642</v>
      </c>
      <c r="G100" s="12">
        <v>22127252.859342001</v>
      </c>
      <c r="H100" s="33">
        <f>(F100/G100)*1000</f>
        <v>0.43575224006757807</v>
      </c>
      <c r="I100" s="100">
        <f>100-(100*((H100)-(MIN(H:H)))/((MAX(H:H))-(MIN(H:H))))</f>
        <v>80.017527119743704</v>
      </c>
      <c r="J100" s="199">
        <f>(E100+I100)/2</f>
        <v>55.949485209356389</v>
      </c>
    </row>
    <row r="101" spans="1:10">
      <c r="A101" s="219" t="s">
        <v>824</v>
      </c>
      <c r="B101" s="221" t="s">
        <v>823</v>
      </c>
      <c r="C101" s="29">
        <v>0</v>
      </c>
      <c r="D101" s="30">
        <f>(C101/6211)*100</f>
        <v>0</v>
      </c>
      <c r="E101" s="104">
        <f>100-(100*((D101)-(MIN(D:D)))/((MAX(D:D))-(MIN(D:D))))</f>
        <v>100</v>
      </c>
      <c r="F101" s="29">
        <v>0</v>
      </c>
      <c r="G101" s="12">
        <v>5401.4178519999996</v>
      </c>
      <c r="H101" s="33">
        <f>(F101/G101)*1000</f>
        <v>0</v>
      </c>
      <c r="I101" s="100">
        <f>100-(100*((H101)-(MIN(H:H)))/((MAX(H:H))-(MIN(H:H))))</f>
        <v>100</v>
      </c>
      <c r="J101" s="199">
        <f>(E101+I101)/2</f>
        <v>100</v>
      </c>
    </row>
    <row r="102" spans="1:10">
      <c r="A102" s="219" t="s">
        <v>1022</v>
      </c>
      <c r="B102" s="220" t="s">
        <v>1021</v>
      </c>
      <c r="C102">
        <v>2</v>
      </c>
      <c r="D102" s="30">
        <f>(C102/6211)*100</f>
        <v>3.2200933827080988E-2</v>
      </c>
      <c r="E102" s="104">
        <f>100-(100*((D102)-(MIN(D:D)))/((MAX(D:D))-(MIN(D:D))))</f>
        <v>99.948453608247419</v>
      </c>
      <c r="F102">
        <v>2</v>
      </c>
      <c r="G102" s="12">
        <v>2343528.5324860001</v>
      </c>
      <c r="H102" s="33">
        <f>(F102/G102)*1000</f>
        <v>8.5341397481447038E-4</v>
      </c>
      <c r="I102" s="100">
        <f>100-(100*((H102)-(MIN(H:H)))/((MAX(H:H))-(MIN(H:H))))</f>
        <v>99.960864638114728</v>
      </c>
      <c r="J102" s="199">
        <f>(E102+I102)/2</f>
        <v>99.954659123181074</v>
      </c>
    </row>
    <row r="103" spans="1:10">
      <c r="A103" s="219" t="s">
        <v>858</v>
      </c>
      <c r="B103" s="221" t="s">
        <v>857</v>
      </c>
      <c r="C103" s="29">
        <v>0</v>
      </c>
      <c r="D103" s="30">
        <f>(C103/6211)*100</f>
        <v>0</v>
      </c>
      <c r="E103" s="104">
        <f>100-(100*((D103)-(MIN(D:D)))/((MAX(D:D))-(MIN(D:D))))</f>
        <v>100</v>
      </c>
      <c r="F103" s="29">
        <v>0</v>
      </c>
      <c r="G103" s="12">
        <v>2343529.5324860001</v>
      </c>
      <c r="H103" s="33">
        <f>(F103/G103)*1000</f>
        <v>0</v>
      </c>
      <c r="I103" s="100">
        <f>100-(100*((H103)-(MIN(H:H)))/((MAX(H:H))-(MIN(H:H))))</f>
        <v>100</v>
      </c>
      <c r="J103" s="199">
        <f>(E103+I103)/2</f>
        <v>100</v>
      </c>
    </row>
    <row r="104" spans="1:10">
      <c r="A104" s="219" t="s">
        <v>984</v>
      </c>
      <c r="B104" s="220" t="s">
        <v>983</v>
      </c>
      <c r="C104" s="29">
        <v>1640</v>
      </c>
      <c r="D104" s="30">
        <f>(C104/6211)*100</f>
        <v>26.404765738206411</v>
      </c>
      <c r="E104" s="104">
        <f>100-(100*((D104)-(MIN(D:D)))/((MAX(D:D))-(MIN(D:D))))</f>
        <v>57.731958762886592</v>
      </c>
      <c r="F104" s="29">
        <v>5353</v>
      </c>
      <c r="G104" s="12">
        <v>22069234.563007999</v>
      </c>
      <c r="H104" s="33">
        <f>(F104/G104)*1000</f>
        <v>0.24255485548069661</v>
      </c>
      <c r="I104" s="100">
        <f>100-(100*((H104)-(MIN(H:H)))/((MAX(H:H))-(MIN(H:H))))</f>
        <v>88.877060457874322</v>
      </c>
      <c r="J104" s="199">
        <f>(E104+I104)/2</f>
        <v>73.30450961038045</v>
      </c>
    </row>
    <row r="105" spans="1:10">
      <c r="A105" s="219" t="s">
        <v>1010</v>
      </c>
      <c r="B105" s="220" t="s">
        <v>1009</v>
      </c>
      <c r="C105" s="29">
        <v>615</v>
      </c>
      <c r="D105" s="30">
        <f>(C105/6211)*100</f>
        <v>9.9017871518274028</v>
      </c>
      <c r="E105" s="104">
        <f>100-(100*((D105)-(MIN(D:D)))/((MAX(D:D))-(MIN(D:D))))</f>
        <v>84.149484536082468</v>
      </c>
      <c r="F105" s="29">
        <v>1492</v>
      </c>
      <c r="G105" s="12">
        <v>11735856.156574</v>
      </c>
      <c r="H105" s="33">
        <f>(F105/G105)*1000</f>
        <v>0.1271317558850818</v>
      </c>
      <c r="I105" s="100">
        <f>100-(100*((H105)-(MIN(H:H)))/((MAX(H:H))-(MIN(H:H))))</f>
        <v>94.170065852560995</v>
      </c>
      <c r="J105" s="199">
        <f>(E105+I105)/2</f>
        <v>89.159775194321725</v>
      </c>
    </row>
    <row r="106" spans="1:10">
      <c r="A106" s="219" t="s">
        <v>986</v>
      </c>
      <c r="B106" s="220" t="s">
        <v>985</v>
      </c>
      <c r="C106" s="29">
        <v>10</v>
      </c>
      <c r="D106" s="30">
        <f>(C106/6211)*100</f>
        <v>0.16100466913540493</v>
      </c>
      <c r="E106" s="104">
        <f>100-(100*((D106)-(MIN(D:D)))/((MAX(D:D))-(MIN(D:D))))</f>
        <v>99.742268041237111</v>
      </c>
      <c r="F106" s="29">
        <v>26</v>
      </c>
      <c r="G106" s="12">
        <v>3733168.2461600001</v>
      </c>
      <c r="H106" s="33">
        <f>(F106/G106)*1000</f>
        <v>6.9645936870763965E-3</v>
      </c>
      <c r="I106" s="100">
        <f>100-(100*((H106)-(MIN(H:H)))/((MAX(H:H))-(MIN(H:H))))</f>
        <v>99.680621711887412</v>
      </c>
      <c r="J106" s="199">
        <f>(E106+I106)/2</f>
        <v>99.711444876562268</v>
      </c>
    </row>
    <row r="107" spans="1:10">
      <c r="A107" s="219" t="s">
        <v>994</v>
      </c>
      <c r="B107" s="220" t="s">
        <v>993</v>
      </c>
      <c r="C107" s="29">
        <v>2</v>
      </c>
      <c r="D107" s="30">
        <f>(C107/6211)*100</f>
        <v>3.2200933827080988E-2</v>
      </c>
      <c r="E107" s="104">
        <f>100-(100*((D107)-(MIN(D:D)))/((MAX(D:D))-(MIN(D:D))))</f>
        <v>99.948453608247419</v>
      </c>
      <c r="F107" s="29">
        <v>3</v>
      </c>
      <c r="G107" s="12">
        <v>1811585.620076</v>
      </c>
      <c r="H107" s="33">
        <f>(F107/G107)*1000</f>
        <v>1.6560078456982583E-3</v>
      </c>
      <c r="I107" s="100">
        <f>100-(100*((H107)-(MIN(H:H)))/((MAX(H:H))-(MIN(H:H))))</f>
        <v>99.924059755008884</v>
      </c>
      <c r="J107" s="199">
        <f>(E107+I107)/2</f>
        <v>99.936256681628151</v>
      </c>
    </row>
    <row r="108" spans="1:10">
      <c r="A108" s="219" t="s">
        <v>922</v>
      </c>
      <c r="B108" s="220" t="s">
        <v>921</v>
      </c>
      <c r="C108" s="29">
        <v>14</v>
      </c>
      <c r="D108" s="30">
        <f>(C108/6211)*100</f>
        <v>0.22540653678956687</v>
      </c>
      <c r="E108" s="104">
        <f>100-(100*((D108)-(MIN(D:D)))/((MAX(D:D))-(MIN(D:D))))</f>
        <v>99.639175257731964</v>
      </c>
      <c r="F108" s="29">
        <v>27</v>
      </c>
      <c r="G108" s="12">
        <v>267806.107884</v>
      </c>
      <c r="H108" s="33">
        <f>(F108/G108)*1000</f>
        <v>0.10081920914102163</v>
      </c>
      <c r="I108" s="100">
        <f>100-(100*((H108)-(MIN(H:H)))/((MAX(H:H))-(MIN(H:H))))</f>
        <v>95.376691323131425</v>
      </c>
      <c r="J108" s="199">
        <f>(E108+I108)/2</f>
        <v>97.507933290431694</v>
      </c>
    </row>
    <row r="109" spans="1:10">
      <c r="A109" s="219" t="s">
        <v>944</v>
      </c>
      <c r="B109" s="220" t="s">
        <v>943</v>
      </c>
      <c r="C109" s="29">
        <v>3</v>
      </c>
      <c r="D109" s="30">
        <f>(C109/6211)*100</f>
        <v>4.8301400740621475E-2</v>
      </c>
      <c r="E109" s="104">
        <f>100-(100*((D109)-(MIN(D:D)))/((MAX(D:D))-(MIN(D:D))))</f>
        <v>99.922680412371136</v>
      </c>
      <c r="F109" s="29">
        <v>3</v>
      </c>
      <c r="G109" s="12">
        <v>2700404.5826940001</v>
      </c>
      <c r="H109" s="33">
        <f>(F109/G109)*1000</f>
        <v>1.110944641120078E-3</v>
      </c>
      <c r="I109" s="100">
        <f>100-(100*((H109)-(MIN(H:H)))/((MAX(H:H))-(MIN(H:H))))</f>
        <v>99.949054946546681</v>
      </c>
      <c r="J109" s="199">
        <f>(E109+I109)/2</f>
        <v>99.935867679458909</v>
      </c>
    </row>
    <row r="110" spans="1:10">
      <c r="A110" s="219" t="s">
        <v>860</v>
      </c>
      <c r="B110" s="220" t="s">
        <v>859</v>
      </c>
      <c r="C110" s="29">
        <v>4</v>
      </c>
      <c r="D110" s="30">
        <f>(C110/6211)*100</f>
        <v>6.4401867654161976E-2</v>
      </c>
      <c r="E110" s="104">
        <f>100-(100*((D110)-(MIN(D:D)))/((MAX(D:D))-(MIN(D:D))))</f>
        <v>99.896907216494839</v>
      </c>
      <c r="F110" s="29">
        <v>4</v>
      </c>
      <c r="G110" s="12">
        <v>1605129.7232590001</v>
      </c>
      <c r="H110" s="33">
        <f>(F110/G110)*1000</f>
        <v>2.492010422608422E-3</v>
      </c>
      <c r="I110" s="100">
        <f>100-(100*((H110)-(MIN(H:H)))/((MAX(H:H))-(MIN(H:H))))</f>
        <v>99.885722834885797</v>
      </c>
      <c r="J110" s="199">
        <f>(E110+I110)/2</f>
        <v>99.891315025690318</v>
      </c>
    </row>
    <row r="111" spans="1:10">
      <c r="A111" s="219" t="s">
        <v>852</v>
      </c>
      <c r="B111" s="220" t="s">
        <v>851</v>
      </c>
      <c r="C111" s="29">
        <v>81</v>
      </c>
      <c r="D111" s="30">
        <f>(C111/6211)*100</f>
        <v>1.3041378199967799</v>
      </c>
      <c r="E111" s="104">
        <f>100-(100*((D111)-(MIN(D:D)))/((MAX(D:D))-(MIN(D:D))))</f>
        <v>97.912371134020617</v>
      </c>
      <c r="F111" s="29">
        <v>212</v>
      </c>
      <c r="G111" s="12">
        <v>17620653.858874001</v>
      </c>
      <c r="H111" s="33">
        <f>(F111/G111)*1000</f>
        <v>1.2031335596166535E-2</v>
      </c>
      <c r="I111" s="100">
        <f>100-(100*((H111)-(MIN(H:H)))/((MAX(H:H))-(MIN(H:H))))</f>
        <v>99.448274007205626</v>
      </c>
      <c r="J111" s="199">
        <f>(E111+I111)/2</f>
        <v>98.680322570613129</v>
      </c>
    </row>
    <row r="112" spans="1:10">
      <c r="A112" s="219" t="s">
        <v>1020</v>
      </c>
      <c r="B112" s="220" t="s">
        <v>1019</v>
      </c>
      <c r="C112" s="29">
        <v>9</v>
      </c>
      <c r="D112" s="30">
        <f>(C112/6211)*100</f>
        <v>0.14490420222186443</v>
      </c>
      <c r="E112" s="104">
        <f>100-(100*((D112)-(MIN(D:D)))/((MAX(D:D))-(MIN(D:D))))</f>
        <v>99.768041237113408</v>
      </c>
      <c r="F112" s="29">
        <v>26</v>
      </c>
      <c r="G112" s="12">
        <v>4629084.4189710002</v>
      </c>
      <c r="H112" s="33">
        <f>(F112/G112)*1000</f>
        <v>5.6166614489565831E-3</v>
      </c>
      <c r="I112" s="100">
        <f>100-(100*((H112)-(MIN(H:H)))/((MAX(H:H))-(MIN(H:H))))</f>
        <v>99.742434404780226</v>
      </c>
      <c r="J112" s="199">
        <f>(E112+I112)/2</f>
        <v>99.755237820946817</v>
      </c>
    </row>
    <row r="113" spans="1:10">
      <c r="A113" s="219" t="s">
        <v>878</v>
      </c>
      <c r="B113" s="220" t="s">
        <v>877</v>
      </c>
      <c r="C113" s="29">
        <v>185</v>
      </c>
      <c r="D113" s="30">
        <f>(C113/6211)*100</f>
        <v>2.9785863790049909</v>
      </c>
      <c r="E113" s="104">
        <f>100-(100*((D113)-(MIN(D:D)))/((MAX(D:D))-(MIN(D:D))))</f>
        <v>95.231958762886592</v>
      </c>
      <c r="F113" s="29">
        <v>507</v>
      </c>
      <c r="G113" s="12">
        <v>19003462.35633</v>
      </c>
      <c r="H113" s="33">
        <f>(F113/G113)*1000</f>
        <v>2.6679348767784924E-2</v>
      </c>
      <c r="I113" s="100">
        <f>100-(100*((H113)-(MIN(H:H)))/((MAX(H:H))-(MIN(H:H))))</f>
        <v>98.776553935482966</v>
      </c>
      <c r="J113" s="199">
        <f>(E113+I113)/2</f>
        <v>97.004256349184772</v>
      </c>
    </row>
    <row r="114" spans="1:10">
      <c r="A114" s="219" t="s">
        <v>1044</v>
      </c>
      <c r="B114" s="220" t="s">
        <v>1043</v>
      </c>
      <c r="C114" s="29">
        <v>219</v>
      </c>
      <c r="D114" s="30">
        <f>(C114/6211)*100</f>
        <v>3.5260022540653675</v>
      </c>
      <c r="E114" s="104">
        <f>100-(100*((D114)-(MIN(D:D)))/((MAX(D:D))-(MIN(D:D))))</f>
        <v>94.355670103092791</v>
      </c>
      <c r="F114" s="29">
        <v>590</v>
      </c>
      <c r="G114" s="12">
        <v>4930814.8530780002</v>
      </c>
      <c r="H114" s="33">
        <f>(F114/G114)*1000</f>
        <v>0.11965567914838655</v>
      </c>
      <c r="I114" s="100">
        <f>100-(100*((H114)-(MIN(H:H)))/((MAX(H:H))-(MIN(H:H))))</f>
        <v>94.512899432988632</v>
      </c>
      <c r="J114" s="199">
        <f>(E114+I114)/2</f>
        <v>94.434284768040712</v>
      </c>
    </row>
    <row r="115" spans="1:10">
      <c r="A115" s="219" t="s">
        <v>874</v>
      </c>
      <c r="B115" s="220" t="s">
        <v>873</v>
      </c>
      <c r="C115" s="29">
        <v>47</v>
      </c>
      <c r="D115" s="30">
        <f>(C115/6211)*100</f>
        <v>0.7567219449364031</v>
      </c>
      <c r="E115" s="104">
        <f>100-(100*((D115)-(MIN(D:D)))/((MAX(D:D))-(MIN(D:D))))</f>
        <v>98.788659793814432</v>
      </c>
      <c r="F115" s="29">
        <v>73</v>
      </c>
      <c r="G115" s="12">
        <v>6295979.7660100004</v>
      </c>
      <c r="H115" s="33">
        <f>(F115/G115)*1000</f>
        <v>1.1594700541145933E-2</v>
      </c>
      <c r="I115" s="100">
        <f>100-(100*((H115)-(MIN(H:H)))/((MAX(H:H))-(MIN(H:H))))</f>
        <v>99.468296963700723</v>
      </c>
      <c r="J115" s="199">
        <f>(E115+I115)/2</f>
        <v>99.128478378757578</v>
      </c>
    </row>
    <row r="116" spans="1:10">
      <c r="A116" s="219" t="s">
        <v>956</v>
      </c>
      <c r="B116" s="220" t="s">
        <v>955</v>
      </c>
      <c r="C116" s="29">
        <v>9</v>
      </c>
      <c r="D116" s="30">
        <f>(C116/6211)*100</f>
        <v>0.14490420222186443</v>
      </c>
      <c r="E116" s="104">
        <f>100-(100*((D116)-(MIN(D:D)))/((MAX(D:D))-(MIN(D:D))))</f>
        <v>99.768041237113408</v>
      </c>
      <c r="F116" s="29">
        <v>13</v>
      </c>
      <c r="G116" s="12">
        <v>4441713.9601530004</v>
      </c>
      <c r="H116" s="33">
        <f>(F116/G116)*1000</f>
        <v>2.926798104656023E-3</v>
      </c>
      <c r="I116" s="100">
        <f>100-(100*((H116)-(MIN(H:H)))/((MAX(H:H))-(MIN(H:H))))</f>
        <v>99.865784594146419</v>
      </c>
      <c r="J116" s="199">
        <f>(E116+I116)/2</f>
        <v>99.816912915629914</v>
      </c>
    </row>
    <row r="117" spans="1:10">
      <c r="A117" s="219" t="s">
        <v>1056</v>
      </c>
      <c r="B117" s="220" t="s">
        <v>1055</v>
      </c>
      <c r="C117" s="29">
        <v>38</v>
      </c>
      <c r="D117" s="30">
        <f>(C117/6211)*100</f>
        <v>0.6118177427145387</v>
      </c>
      <c r="E117" s="104">
        <f>100-(100*((D117)-(MIN(D:D)))/((MAX(D:D))-(MIN(D:D))))</f>
        <v>99.020618556701038</v>
      </c>
      <c r="F117" s="29">
        <v>76</v>
      </c>
      <c r="G117" s="12">
        <v>6729475.3714760002</v>
      </c>
      <c r="H117" s="33">
        <f>(F117/G117)*1000</f>
        <v>1.1293599545982237E-2</v>
      </c>
      <c r="I117" s="100">
        <f>100-(100*((H117)-(MIN(H:H)))/((MAX(H:H))-(MIN(H:H))))</f>
        <v>99.482104678077917</v>
      </c>
      <c r="J117" s="199">
        <f>(E117+I117)/2</f>
        <v>99.251361617389477</v>
      </c>
    </row>
    <row r="118" spans="1:10">
      <c r="A118" s="219" t="s">
        <v>876</v>
      </c>
      <c r="B118" s="220" t="s">
        <v>875</v>
      </c>
      <c r="C118" s="29">
        <v>2561</v>
      </c>
      <c r="D118" s="30">
        <f>(C118/6211)*100</f>
        <v>41.233295765577196</v>
      </c>
      <c r="E118" s="104">
        <f>100-(100*((D118)-(MIN(D:D)))/((MAX(D:D))-(MIN(D:D))))</f>
        <v>33.994845360824755</v>
      </c>
      <c r="F118" s="29">
        <v>15381</v>
      </c>
      <c r="G118" s="12">
        <v>22116688.264488</v>
      </c>
      <c r="H118" s="33">
        <f>(F118/G118)*1000</f>
        <v>0.69544770067120487</v>
      </c>
      <c r="I118" s="100">
        <f>100-(100*((H118)-(MIN(H:H)))/((MAX(H:H))-(MIN(H:H))))</f>
        <v>68.108563673375997</v>
      </c>
      <c r="J118" s="199">
        <f>(E118+I118)/2</f>
        <v>51.051704517100376</v>
      </c>
    </row>
    <row r="119" spans="1:10">
      <c r="A119" s="219" t="s">
        <v>936</v>
      </c>
      <c r="B119" s="220" t="s">
        <v>935</v>
      </c>
      <c r="C119" s="29">
        <v>1850</v>
      </c>
      <c r="D119" s="30">
        <f>(C119/6211)*100</f>
        <v>29.785863790049909</v>
      </c>
      <c r="E119" s="104">
        <f>100-(100*((D119)-(MIN(D:D)))/((MAX(D:D))-(MIN(D:D))))</f>
        <v>52.319587628865982</v>
      </c>
      <c r="F119" s="29">
        <v>4588</v>
      </c>
      <c r="G119" s="12">
        <v>22127252.859342001</v>
      </c>
      <c r="H119" s="33">
        <f>(F119/G119)*1000</f>
        <v>0.20734611879589798</v>
      </c>
      <c r="I119" s="100">
        <f>100-(100*((H119)-(MIN(H:H)))/((MAX(H:H))-(MIN(H:H))))</f>
        <v>90.491642234534751</v>
      </c>
      <c r="J119" s="199">
        <f>(E119+I119)/2</f>
        <v>71.40561493170037</v>
      </c>
    </row>
    <row r="120" spans="1:10">
      <c r="A120" s="219" t="s">
        <v>998</v>
      </c>
      <c r="B120" s="220" t="s">
        <v>997</v>
      </c>
      <c r="C120" s="29">
        <v>18</v>
      </c>
      <c r="D120" s="30">
        <f>(C120/6211)*100</f>
        <v>0.28980840444372885</v>
      </c>
      <c r="E120" s="104">
        <f>100-(100*((D120)-(MIN(D:D)))/((MAX(D:D))-(MIN(D:D))))</f>
        <v>99.536082474226802</v>
      </c>
      <c r="F120" s="29">
        <v>29</v>
      </c>
      <c r="G120" s="12">
        <v>6692905.5502610002</v>
      </c>
      <c r="H120" s="33">
        <f>(F120/G120)*1000</f>
        <v>4.3329462491621595E-3</v>
      </c>
      <c r="I120" s="100">
        <f>100-(100*((H120)-(MIN(H:H)))/((MAX(H:H))-(MIN(H:H))))</f>
        <v>99.801302270065065</v>
      </c>
      <c r="J120" s="199">
        <f>(E120+I120)/2</f>
        <v>99.668692372145927</v>
      </c>
    </row>
    <row r="121" spans="1:10">
      <c r="A121" s="219" t="s">
        <v>888</v>
      </c>
      <c r="B121" s="221" t="s">
        <v>887</v>
      </c>
      <c r="C121" s="29">
        <v>1</v>
      </c>
      <c r="D121" s="30">
        <f>(C121/6211)*100</f>
        <v>1.6100466913540494E-2</v>
      </c>
      <c r="E121" s="104">
        <f>100-(100*((D121)-(MIN(D:D)))/((MAX(D:D))-(MIN(D:D))))</f>
        <v>99.974226804123717</v>
      </c>
      <c r="F121" s="29">
        <v>1</v>
      </c>
      <c r="G121" s="12">
        <v>294629.54959000001</v>
      </c>
      <c r="H121" s="33">
        <f>(F121/G121)*1000</f>
        <v>3.394092688230281E-3</v>
      </c>
      <c r="I121" s="100">
        <f>100-(100*((H121)-(MIN(H:H)))/((MAX(H:H))-(MIN(H:H))))</f>
        <v>99.844355670816242</v>
      </c>
      <c r="J121" s="199">
        <f>(E121+I121)/2</f>
        <v>99.909291237469972</v>
      </c>
    </row>
    <row r="122" spans="1:10">
      <c r="A122" s="219" t="s">
        <v>890</v>
      </c>
      <c r="B122" s="220" t="s">
        <v>889</v>
      </c>
      <c r="C122" s="29">
        <v>1</v>
      </c>
      <c r="D122" s="30">
        <f>(C122/6211)*100</f>
        <v>1.6100466913540494E-2</v>
      </c>
      <c r="E122" s="104">
        <f>100-(100*((D122)-(MIN(D:D)))/((MAX(D:D))-(MIN(D:D))))</f>
        <v>99.974226804123717</v>
      </c>
      <c r="F122" s="29">
        <v>1</v>
      </c>
      <c r="G122" s="12">
        <v>214535.888664</v>
      </c>
      <c r="H122" s="33">
        <f>(F122/G122)*1000</f>
        <v>4.6612247779492574E-3</v>
      </c>
      <c r="I122" s="100">
        <f>100-(100*((H122)-(MIN(H:H)))/((MAX(H:H))-(MIN(H:H))))</f>
        <v>99.78624826415188</v>
      </c>
      <c r="J122" s="199">
        <f>(E122+I122)/2</f>
        <v>99.880237534137791</v>
      </c>
    </row>
    <row r="123" spans="1:10">
      <c r="A123" s="219" t="s">
        <v>960</v>
      </c>
      <c r="B123" s="220" t="s">
        <v>959</v>
      </c>
      <c r="C123" s="29">
        <v>529</v>
      </c>
      <c r="D123" s="30">
        <f>(C123/6211)*100</f>
        <v>8.5171469972629215</v>
      </c>
      <c r="E123" s="104">
        <f>100-(100*((D123)-(MIN(D:D)))/((MAX(D:D))-(MIN(D:D))))</f>
        <v>86.365979381443296</v>
      </c>
      <c r="F123" s="29">
        <v>1098</v>
      </c>
      <c r="G123" s="12">
        <v>21642072.041618001</v>
      </c>
      <c r="H123" s="33">
        <f>(F123/G123)*1000</f>
        <v>5.0734513677273184E-2</v>
      </c>
      <c r="I123" s="100">
        <f>100-(100*((H123)-(MIN(H:H)))/((MAX(H:H))-(MIN(H:H))))</f>
        <v>97.67344616864878</v>
      </c>
      <c r="J123" s="199">
        <f>(E123+I123)/2</f>
        <v>92.019712775046031</v>
      </c>
    </row>
    <row r="124" spans="1:10">
      <c r="A124" s="219" t="s">
        <v>844</v>
      </c>
      <c r="B124" s="220" t="s">
        <v>843</v>
      </c>
      <c r="C124" s="29">
        <v>1636</v>
      </c>
      <c r="D124" s="30">
        <f>(C124/6211)*100</f>
        <v>26.340363870552245</v>
      </c>
      <c r="E124" s="104">
        <f>100-(100*((D124)-(MIN(D:D)))/((MAX(D:D))-(MIN(D:D))))</f>
        <v>57.835051546391753</v>
      </c>
      <c r="F124" s="29">
        <v>3631</v>
      </c>
      <c r="G124" s="12">
        <v>22127252.859342001</v>
      </c>
      <c r="H124" s="33">
        <f>(F124/G124)*1000</f>
        <v>0.16409628538533252</v>
      </c>
      <c r="I124" s="100">
        <f>100-(100*((H124)-(MIN(H:H)))/((MAX(H:H))-(MIN(H:H))))</f>
        <v>92.474967949781103</v>
      </c>
      <c r="J124" s="199">
        <f>(E124+I124)/2</f>
        <v>75.155009748086428</v>
      </c>
    </row>
    <row r="125" spans="1:10">
      <c r="A125" s="219" t="s">
        <v>840</v>
      </c>
      <c r="B125" s="220" t="s">
        <v>839</v>
      </c>
      <c r="C125" s="29">
        <v>1015</v>
      </c>
      <c r="D125" s="30">
        <f>(C125/6211)*100</f>
        <v>16.3419739172436</v>
      </c>
      <c r="E125" s="104">
        <f>100-(100*((D125)-(MIN(D:D)))/((MAX(D:D))-(MIN(D:D))))</f>
        <v>73.840206185567013</v>
      </c>
      <c r="F125" s="29">
        <v>2607</v>
      </c>
      <c r="G125" s="12">
        <v>19804482.773352001</v>
      </c>
      <c r="H125" s="33">
        <f>(F125/G125)*1000</f>
        <v>0.13163686372601757</v>
      </c>
      <c r="I125" s="100">
        <f>100-(100*((H125)-(MIN(H:H)))/((MAX(H:H))-(MIN(H:H))))</f>
        <v>93.963473236444628</v>
      </c>
      <c r="J125" s="199">
        <f>(E125+I125)/2</f>
        <v>83.90183971100582</v>
      </c>
    </row>
    <row r="126" spans="1:10">
      <c r="A126" s="219" t="s">
        <v>848</v>
      </c>
      <c r="B126" s="220" t="s">
        <v>847</v>
      </c>
      <c r="C126" s="29">
        <v>28</v>
      </c>
      <c r="D126" s="30">
        <f>(C126/6211)*100</f>
        <v>0.45081307357913375</v>
      </c>
      <c r="E126" s="104">
        <f>100-(100*((D126)-(MIN(D:D)))/((MAX(D:D))-(MIN(D:D))))</f>
        <v>99.278350515463913</v>
      </c>
      <c r="F126" s="29">
        <v>85</v>
      </c>
      <c r="G126" s="12">
        <v>22127252.859342001</v>
      </c>
      <c r="H126" s="33">
        <f>(F126/G126)*1000</f>
        <v>3.8414167606040388E-3</v>
      </c>
      <c r="I126" s="100">
        <f>100-(100*((H126)-(MIN(H:H)))/((MAX(H:H))-(MIN(H:H))))</f>
        <v>99.823842543577911</v>
      </c>
      <c r="J126" s="199">
        <f>(E126+I126)/2</f>
        <v>99.551096529520919</v>
      </c>
    </row>
    <row r="127" spans="1:10">
      <c r="A127" s="219" t="s">
        <v>982</v>
      </c>
      <c r="B127" s="220" t="s">
        <v>981</v>
      </c>
      <c r="C127" s="29">
        <v>3</v>
      </c>
      <c r="D127" s="30">
        <f>(C127/6211)*100</f>
        <v>4.8301400740621475E-2</v>
      </c>
      <c r="E127" s="104">
        <f>100-(100*((D127)-(MIN(D:D)))/((MAX(D:D))-(MIN(D:D))))</f>
        <v>99.922680412371136</v>
      </c>
      <c r="F127" s="29">
        <v>2013</v>
      </c>
      <c r="G127" s="12">
        <v>22127252.859342001</v>
      </c>
      <c r="H127" s="33">
        <f>(F127/G127)*1000</f>
        <v>9.0973787518775634E-2</v>
      </c>
      <c r="I127" s="100">
        <f>100-(100*((H127)-(MIN(H:H)))/((MAX(H:H))-(MIN(H:H))))</f>
        <v>95.828176943792172</v>
      </c>
      <c r="J127" s="199">
        <f>(E127+I127)/2</f>
        <v>97.875428678081647</v>
      </c>
    </row>
    <row r="128" spans="1:10">
      <c r="A128" s="219" t="s">
        <v>912</v>
      </c>
      <c r="B128" s="220" t="s">
        <v>911</v>
      </c>
      <c r="C128" s="29">
        <v>880</v>
      </c>
      <c r="D128" s="30">
        <f>(C128/6211)*100</f>
        <v>14.168410883915634</v>
      </c>
      <c r="E128" s="104">
        <f>100-(100*((D128)-(MIN(D:D)))/((MAX(D:D))-(MIN(D:D))))</f>
        <v>77.319587628865975</v>
      </c>
      <c r="F128" s="29">
        <v>4</v>
      </c>
      <c r="G128" s="12">
        <v>296855.65685600002</v>
      </c>
      <c r="H128" s="33">
        <f>(F128/G128)*1000</f>
        <v>1.3474562157123848E-2</v>
      </c>
      <c r="I128" s="100">
        <f>100-(100*((H128)-(MIN(H:H)))/((MAX(H:H))-(MIN(H:H))))</f>
        <v>99.382091362659892</v>
      </c>
      <c r="J128" s="199">
        <f>(E128+I128)/2</f>
        <v>88.350839495762926</v>
      </c>
    </row>
    <row r="129" spans="1:10">
      <c r="A129" s="219" t="s">
        <v>818</v>
      </c>
      <c r="B129" s="220" t="s">
        <v>817</v>
      </c>
      <c r="C129" s="29">
        <v>5</v>
      </c>
      <c r="D129" s="30">
        <f>(C129/6211)*100</f>
        <v>8.0502334567702463E-2</v>
      </c>
      <c r="E129" s="104">
        <f>100-(100*((D129)-(MIN(D:D)))/((MAX(D:D))-(MIN(D:D))))</f>
        <v>99.871134020618555</v>
      </c>
      <c r="F129" s="29">
        <v>16</v>
      </c>
      <c r="G129" s="12">
        <v>3433104.7144840001</v>
      </c>
      <c r="H129" s="33">
        <f>(F129/G129)*1000</f>
        <v>4.6605045084984597E-3</v>
      </c>
      <c r="I129" s="100">
        <f>100-(100*((H129)-(MIN(H:H)))/((MAX(H:H))-(MIN(H:H))))</f>
        <v>99.786281293849598</v>
      </c>
      <c r="J129" s="199">
        <f>(E129+I129)/2</f>
        <v>99.828707657234077</v>
      </c>
    </row>
    <row r="130" spans="1:10">
      <c r="A130" s="219" t="s">
        <v>826</v>
      </c>
      <c r="B130" s="220" t="s">
        <v>825</v>
      </c>
      <c r="C130" s="29">
        <v>1</v>
      </c>
      <c r="D130" s="30">
        <f>(C130/6211)*100</f>
        <v>1.6100466913540494E-2</v>
      </c>
      <c r="E130" s="104">
        <f>100-(100*((D130)-(MIN(D:D)))/((MAX(D:D))-(MIN(D:D))))</f>
        <v>99.974226804123717</v>
      </c>
      <c r="F130" s="29">
        <v>4</v>
      </c>
      <c r="G130" s="12">
        <v>19543.352337</v>
      </c>
      <c r="H130" s="33">
        <f>(F130/G130)*1000</f>
        <v>0.20467317638372065</v>
      </c>
      <c r="I130" s="100">
        <f>100-(100*((H130)-(MIN(H:H)))/((MAX(H:H))-(MIN(H:H))))</f>
        <v>90.614216473633419</v>
      </c>
      <c r="J130" s="199">
        <f>(E130+I130)/2</f>
        <v>95.294221638878568</v>
      </c>
    </row>
    <row r="131" spans="1:10">
      <c r="A131" s="219" t="s">
        <v>938</v>
      </c>
      <c r="B131" s="220" t="s">
        <v>937</v>
      </c>
      <c r="C131" s="29">
        <v>1</v>
      </c>
      <c r="D131" s="30">
        <f>(C131/6211)*100</f>
        <v>1.6100466913540494E-2</v>
      </c>
      <c r="E131" s="104">
        <f>100-(100*((D131)-(MIN(D:D)))/((MAX(D:D))-(MIN(D:D))))</f>
        <v>99.974226804123717</v>
      </c>
      <c r="F131" s="29">
        <v>1</v>
      </c>
      <c r="G131" s="12">
        <v>1242198.5233380001</v>
      </c>
      <c r="H131" s="33">
        <f>(F131/G131)*1000</f>
        <v>8.0502430264755816E-4</v>
      </c>
      <c r="I131" s="100">
        <f>100-(100*((H131)-(MIN(H:H)))/((MAX(H:H))-(MIN(H:H))))</f>
        <v>99.963083663567375</v>
      </c>
      <c r="J131" s="199">
        <f>(E131+I131)/2</f>
        <v>99.968655233845539</v>
      </c>
    </row>
    <row r="132" spans="1:10">
      <c r="A132" s="219" t="s">
        <v>808</v>
      </c>
      <c r="B132" s="220" t="s">
        <v>807</v>
      </c>
      <c r="C132" s="29">
        <v>463</v>
      </c>
      <c r="D132" s="30">
        <f>(C132/6211)*100</f>
        <v>7.4545161809692475</v>
      </c>
      <c r="E132" s="104">
        <f>100-(100*((D132)-(MIN(D:D)))/((MAX(D:D))-(MIN(D:D))))</f>
        <v>88.067010309278345</v>
      </c>
      <c r="F132" s="29">
        <v>1254</v>
      </c>
      <c r="G132" s="12">
        <v>11594040.453958999</v>
      </c>
      <c r="H132" s="33">
        <f>(F132/G132)*1000</f>
        <v>0.10815901539931221</v>
      </c>
      <c r="I132" s="100">
        <f>100-(100*((H132)-(MIN(H:H)))/((MAX(H:H))-(MIN(H:H))))</f>
        <v>95.040106755075314</v>
      </c>
      <c r="J132" s="199">
        <f>(E132+I132)/2</f>
        <v>91.553558532176822</v>
      </c>
    </row>
    <row r="133" spans="1:10">
      <c r="A133" s="219" t="s">
        <v>866</v>
      </c>
      <c r="B133" s="220" t="s">
        <v>865</v>
      </c>
      <c r="C133" s="29">
        <v>7</v>
      </c>
      <c r="D133" s="30">
        <f>(C133/6211)*100</f>
        <v>0.11270326839478344</v>
      </c>
      <c r="E133" s="104">
        <f>100-(100*((D133)-(MIN(D:D)))/((MAX(D:D))-(MIN(D:D))))</f>
        <v>99.819587628865975</v>
      </c>
      <c r="F133" s="29">
        <v>12</v>
      </c>
      <c r="G133" s="12">
        <v>1396805.543388</v>
      </c>
      <c r="H133" s="33">
        <f>(F133/G133)*1000</f>
        <v>8.5910311974375375E-3</v>
      </c>
      <c r="I133" s="100">
        <f>100-(100*((H133)-(MIN(H:H)))/((MAX(H:H))-(MIN(H:H))))</f>
        <v>99.6060374861421</v>
      </c>
      <c r="J133" s="199">
        <f>(E133+I133)/2</f>
        <v>99.712812557504037</v>
      </c>
    </row>
    <row r="134" spans="1:10">
      <c r="A134" s="219" t="s">
        <v>1050</v>
      </c>
      <c r="B134" s="220" t="s">
        <v>1049</v>
      </c>
      <c r="C134" s="29">
        <v>27</v>
      </c>
      <c r="D134" s="30">
        <f>(C134/6211)*100</f>
        <v>0.4347126066655933</v>
      </c>
      <c r="E134" s="104">
        <f>100-(100*((D134)-(MIN(D:D)))/((MAX(D:D))-(MIN(D:D))))</f>
        <v>99.30412371134021</v>
      </c>
      <c r="F134" s="29">
        <v>82</v>
      </c>
      <c r="G134" s="12">
        <v>21386108.079312999</v>
      </c>
      <c r="H134" s="33">
        <f>(F134/G134)*1000</f>
        <v>3.8342647337184016E-3</v>
      </c>
      <c r="I134" s="100">
        <f>100-(100*((H134)-(MIN(H:H)))/((MAX(H:H))-(MIN(H:H))))</f>
        <v>99.824170517068666</v>
      </c>
      <c r="J134" s="199">
        <f>(E134+I134)/2</f>
        <v>99.564147114204445</v>
      </c>
    </row>
    <row r="135" spans="1:10">
      <c r="A135" s="219" t="s">
        <v>894</v>
      </c>
      <c r="B135" s="220" t="s">
        <v>893</v>
      </c>
      <c r="C135" s="29">
        <v>753</v>
      </c>
      <c r="D135" s="30">
        <f>(C135/6211)*100</f>
        <v>12.12365158589599</v>
      </c>
      <c r="E135" s="104">
        <f>100-(100*((D135)-(MIN(D:D)))/((MAX(D:D))-(MIN(D:D))))</f>
        <v>80.592783505154642</v>
      </c>
      <c r="F135" s="29">
        <v>3424</v>
      </c>
      <c r="G135" s="12">
        <v>17092917.852302</v>
      </c>
      <c r="H135" s="33">
        <f>(F135/G135)*1000</f>
        <v>0.20031688150533472</v>
      </c>
      <c r="I135" s="100">
        <f>100-(100*((H135)-(MIN(H:H)))/((MAX(H:H))-(MIN(H:H))))</f>
        <v>90.813984911432485</v>
      </c>
      <c r="J135" s="199">
        <f>(E135+I135)/2</f>
        <v>85.703384208293556</v>
      </c>
    </row>
    <row r="136" spans="1:10">
      <c r="A136" s="219" t="s">
        <v>868</v>
      </c>
      <c r="B136" s="220" t="s">
        <v>867</v>
      </c>
      <c r="C136" s="29">
        <v>18</v>
      </c>
      <c r="D136" s="30">
        <f>(C136/6211)*100</f>
        <v>0.28980840444372885</v>
      </c>
      <c r="E136" s="104">
        <f>100-(100*((D136)-(MIN(D:D)))/((MAX(D:D))-(MIN(D:D))))</f>
        <v>99.536082474226802</v>
      </c>
      <c r="F136" s="29">
        <v>32</v>
      </c>
      <c r="G136" s="12">
        <v>1898257.772683</v>
      </c>
      <c r="H136" s="33">
        <f>(F136/G136)*1000</f>
        <v>1.6857563003559395E-2</v>
      </c>
      <c r="I136" s="100">
        <f>100-(100*((H136)-(MIN(H:H)))/((MAX(H:H))-(MIN(H:H))))</f>
        <v>99.2269556767084</v>
      </c>
      <c r="J136" s="199">
        <f>(E136+I136)/2</f>
        <v>99.381519075467594</v>
      </c>
    </row>
    <row r="137" spans="1:10">
      <c r="A137" s="219" t="s">
        <v>1058</v>
      </c>
      <c r="B137" s="220" t="s">
        <v>1057</v>
      </c>
      <c r="C137" s="29">
        <v>364</v>
      </c>
      <c r="D137" s="30">
        <f>(C137/6211)*100</f>
        <v>5.8605699565287388</v>
      </c>
      <c r="E137" s="104">
        <f>100-(100*((D137)-(MIN(D:D)))/((MAX(D:D))-(MIN(D:D))))</f>
        <v>90.618556701030926</v>
      </c>
      <c r="F137" s="29">
        <v>771</v>
      </c>
      <c r="G137" s="12">
        <v>9789149.2852609996</v>
      </c>
      <c r="H137" s="33">
        <f>(F137/G137)*1000</f>
        <v>7.8760674450113213E-2</v>
      </c>
      <c r="I137" s="100">
        <f>100-(100*((H137)-(MIN(H:H)))/((MAX(H:H))-(MIN(H:H))))</f>
        <v>96.388238782235504</v>
      </c>
      <c r="J137" s="199">
        <f>(E137+I137)/2</f>
        <v>93.503397741633222</v>
      </c>
    </row>
    <row r="138" spans="1:10">
      <c r="A138" s="219" t="s">
        <v>814</v>
      </c>
      <c r="B138" s="220" t="s">
        <v>813</v>
      </c>
      <c r="C138" s="29">
        <v>326</v>
      </c>
      <c r="D138" s="30">
        <f>(C138/6211)*100</f>
        <v>5.2487522138142007</v>
      </c>
      <c r="E138" s="104">
        <f>100-(100*((D138)-(MIN(D:D)))/((MAX(D:D))-(MIN(D:D))))</f>
        <v>91.597938144329902</v>
      </c>
      <c r="F138" s="29">
        <v>602</v>
      </c>
      <c r="G138" s="12">
        <v>22127252.859342001</v>
      </c>
      <c r="H138" s="33">
        <f>(F138/G138)*1000</f>
        <v>2.7206269292748601E-2</v>
      </c>
      <c r="I138" s="100">
        <f>100-(100*((H138)-(MIN(H:H)))/((MAX(H:H))-(MIN(H:H))))</f>
        <v>98.75239072039885</v>
      </c>
      <c r="J138" s="199">
        <f>(E138+I138)/2</f>
        <v>95.175164432364369</v>
      </c>
    </row>
    <row r="139" spans="1:10">
      <c r="A139" s="219" t="s">
        <v>1002</v>
      </c>
      <c r="B139" s="220" t="s">
        <v>1001</v>
      </c>
      <c r="C139" s="29">
        <v>264</v>
      </c>
      <c r="D139" s="30">
        <f>(C139/6211)*100</f>
        <v>4.2505232651746905</v>
      </c>
      <c r="E139" s="104">
        <f>100-(100*((D139)-(MIN(D:D)))/((MAX(D:D))-(MIN(D:D))))</f>
        <v>93.19587628865979</v>
      </c>
      <c r="F139" s="29">
        <v>459</v>
      </c>
      <c r="G139" s="12">
        <v>22127252.859342001</v>
      </c>
      <c r="H139" s="33">
        <f>(F139/G139)*1000</f>
        <v>2.0743650507261808E-2</v>
      </c>
      <c r="I139" s="100">
        <f>100-(100*((H139)-(MIN(H:H)))/((MAX(H:H))-(MIN(H:H))))</f>
        <v>99.048749735320712</v>
      </c>
      <c r="J139" s="199">
        <f>(E139+I139)/2</f>
        <v>96.122313011990258</v>
      </c>
    </row>
    <row r="140" spans="1:10">
      <c r="A140" s="219" t="s">
        <v>988</v>
      </c>
      <c r="B140" s="220" t="s">
        <v>987</v>
      </c>
      <c r="C140" s="29">
        <v>2</v>
      </c>
      <c r="D140" s="30">
        <f>(C140/6211)*100</f>
        <v>3.2200933827080988E-2</v>
      </c>
      <c r="E140" s="104">
        <f>100-(100*((D140)-(MIN(D:D)))/((MAX(D:D))-(MIN(D:D))))</f>
        <v>99.948453608247419</v>
      </c>
      <c r="F140" s="29">
        <v>2</v>
      </c>
      <c r="G140" s="12">
        <v>444157.01402100001</v>
      </c>
      <c r="H140" s="33">
        <f>(F140/G140)*1000</f>
        <v>4.5029121163567597E-3</v>
      </c>
      <c r="I140" s="100">
        <f>100-(100*((H140)-(MIN(H:H)))/((MAX(H:H))-(MIN(H:H))))</f>
        <v>99.793508074144782</v>
      </c>
      <c r="J140" s="199">
        <f>(E140+I140)/2</f>
        <v>99.870980841196101</v>
      </c>
    </row>
    <row r="141" spans="1:10" ht="13.5" thickBot="1">
      <c r="A141" s="222" t="s">
        <v>976</v>
      </c>
      <c r="B141" s="223" t="s">
        <v>975</v>
      </c>
      <c r="C141" s="31">
        <v>1</v>
      </c>
      <c r="D141" s="32">
        <f>(C141/6211)*100</f>
        <v>1.6100466913540494E-2</v>
      </c>
      <c r="E141" s="106">
        <f>100-(100*((D141)-(MIN(D:D)))/((MAX(D:D))-(MIN(D:D))))</f>
        <v>99.974226804123717</v>
      </c>
      <c r="F141" s="31">
        <v>1</v>
      </c>
      <c r="G141" s="16">
        <v>1479853.2879629999</v>
      </c>
      <c r="H141" s="37">
        <f>(F141/G141)*1000</f>
        <v>6.7574266188000828E-4</v>
      </c>
      <c r="I141" s="103">
        <f>100-(100*((H141)-(MIN(H:H)))/((MAX(H:H))-(MIN(H:H))))</f>
        <v>99.96901218588583</v>
      </c>
      <c r="J141" s="200">
        <f>(E141+I141)/2</f>
        <v>99.971619495004774</v>
      </c>
    </row>
    <row r="142" spans="1:10">
      <c r="A142" s="7"/>
      <c r="B142" s="7"/>
      <c r="C142" s="1"/>
      <c r="D142" s="6"/>
      <c r="E142" s="105"/>
      <c r="F142" s="1"/>
    </row>
    <row r="143" spans="1:10">
      <c r="A143" s="7"/>
      <c r="B143" s="7"/>
      <c r="C143" s="1"/>
      <c r="D143" s="6"/>
      <c r="E143" s="105"/>
      <c r="F143" s="1"/>
    </row>
  </sheetData>
  <sortState ref="A11:J141">
    <sortCondition ref="A11:A141"/>
  </sortState>
  <mergeCells count="1">
    <mergeCell ref="H3:J3"/>
  </mergeCells>
  <phoneticPr fontId="1" type="noConversion"/>
  <conditionalFormatting sqref="J11:J141">
    <cfRule type="dataBar" priority="1">
      <dataBar>
        <cfvo type="min" val="0"/>
        <cfvo type="max" val="0"/>
        <color rgb="FF638EC6"/>
      </dataBar>
    </cfRule>
  </conditionalFormatting>
  <pageMargins left="0.75" right="0.75" top="1" bottom="1" header="0.5" footer="0.5"/>
  <pageSetup orientation="portrait" verticalDpi="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X142"/>
  <sheetViews>
    <sheetView zoomScaleNormal="100" workbookViewId="0">
      <pane ySplit="11" topLeftCell="A12" activePane="bottomLeft" state="frozen"/>
      <selection activeCell="A101" sqref="A101"/>
      <selection pane="bottomLeft" activeCell="E13" sqref="E13"/>
    </sheetView>
  </sheetViews>
  <sheetFormatPr defaultRowHeight="12.75"/>
  <cols>
    <col min="1" max="1" width="34.7109375" customWidth="1"/>
    <col min="2" max="2" width="21.85546875" bestFit="1" customWidth="1"/>
    <col min="3" max="3" width="17.140625" style="2" bestFit="1" customWidth="1"/>
    <col min="4" max="4" width="24.7109375" style="2" bestFit="1" customWidth="1"/>
    <col min="5" max="5" width="18.5703125" style="2" bestFit="1" customWidth="1"/>
    <col min="6" max="6" width="21" style="101" bestFit="1" customWidth="1"/>
    <col min="7" max="7" width="35.42578125" style="84" bestFit="1" customWidth="1"/>
    <col min="8" max="8" width="43.42578125" style="9" bestFit="1" customWidth="1"/>
    <col min="9" max="9" width="18.85546875" style="9" bestFit="1" customWidth="1"/>
    <col min="10" max="10" width="29.140625" style="77" bestFit="1" customWidth="1"/>
    <col min="11" max="11" width="43.140625" bestFit="1" customWidth="1"/>
    <col min="12" max="12" width="18.5703125" bestFit="1" customWidth="1"/>
    <col min="13" max="13" width="65.5703125" style="9" bestFit="1" customWidth="1"/>
    <col min="14" max="14" width="18.5703125" style="9" customWidth="1"/>
    <col min="15" max="15" width="15.28515625" bestFit="1" customWidth="1"/>
    <col min="16" max="16" width="23.42578125" style="77" bestFit="1" customWidth="1"/>
    <col min="17" max="17" width="56.85546875" bestFit="1" customWidth="1"/>
    <col min="18" max="18" width="16" bestFit="1" customWidth="1"/>
    <col min="19" max="19" width="37.5703125" customWidth="1"/>
    <col min="20" max="20" width="43.140625" bestFit="1" customWidth="1"/>
    <col min="21" max="21" width="14.85546875" bestFit="1" customWidth="1"/>
    <col min="22" max="22" width="13.7109375" bestFit="1" customWidth="1"/>
    <col min="23" max="23" width="16.28515625" bestFit="1" customWidth="1"/>
    <col min="24" max="24" width="20.85546875" style="2" bestFit="1" customWidth="1"/>
  </cols>
  <sheetData>
    <row r="1" spans="1:24" ht="18.75" thickBot="1">
      <c r="A1" s="118" t="s">
        <v>1072</v>
      </c>
      <c r="I1" s="60"/>
      <c r="J1" s="150"/>
      <c r="K1" s="60"/>
    </row>
    <row r="2" spans="1:24" ht="13.5" thickBot="1">
      <c r="F2" s="259" t="s">
        <v>153</v>
      </c>
      <c r="G2" s="261"/>
      <c r="K2" s="151"/>
    </row>
    <row r="3" spans="1:24" ht="15.75">
      <c r="A3" s="119" t="s">
        <v>1070</v>
      </c>
      <c r="B3" s="120" t="s">
        <v>1138</v>
      </c>
      <c r="F3" s="249" t="s">
        <v>120</v>
      </c>
      <c r="G3" s="44" t="s">
        <v>118</v>
      </c>
      <c r="K3" s="112"/>
    </row>
    <row r="4" spans="1:24" ht="16.5" thickBot="1">
      <c r="B4" s="123" t="s">
        <v>1139</v>
      </c>
      <c r="F4" s="250"/>
      <c r="G4" s="45" t="s">
        <v>119</v>
      </c>
      <c r="K4" s="112"/>
    </row>
    <row r="5" spans="1:24" ht="15.75">
      <c r="B5" s="124" t="s">
        <v>1140</v>
      </c>
      <c r="I5" s="64"/>
      <c r="J5" s="64"/>
      <c r="K5" s="112"/>
    </row>
    <row r="6" spans="1:24" ht="15.75">
      <c r="B6" s="123" t="s">
        <v>1128</v>
      </c>
    </row>
    <row r="8" spans="1:24" ht="15.75">
      <c r="B8" s="124" t="s">
        <v>1167</v>
      </c>
    </row>
    <row r="9" spans="1:24" ht="15.75">
      <c r="B9" s="124" t="s">
        <v>1137</v>
      </c>
    </row>
    <row r="10" spans="1:24" ht="13.5" thickBot="1"/>
    <row r="11" spans="1:24" s="77" customFormat="1" ht="13.5" thickBot="1">
      <c r="A11" s="306" t="s">
        <v>1067</v>
      </c>
      <c r="B11" s="307" t="s">
        <v>1068</v>
      </c>
      <c r="C11" s="208" t="s">
        <v>1190</v>
      </c>
      <c r="D11" s="311" t="s">
        <v>1191</v>
      </c>
      <c r="E11" s="311" t="s">
        <v>1192</v>
      </c>
      <c r="F11" s="99" t="s">
        <v>1193</v>
      </c>
      <c r="G11" s="209" t="s">
        <v>1194</v>
      </c>
      <c r="H11" s="312" t="s">
        <v>1195</v>
      </c>
      <c r="I11" s="319" t="s">
        <v>1196</v>
      </c>
      <c r="J11" s="313" t="s">
        <v>1197</v>
      </c>
      <c r="K11" s="314" t="s">
        <v>1198</v>
      </c>
      <c r="L11" s="320" t="s">
        <v>1199</v>
      </c>
      <c r="M11" s="315" t="s">
        <v>1200</v>
      </c>
      <c r="N11" s="315" t="s">
        <v>1201</v>
      </c>
      <c r="O11" s="321" t="s">
        <v>1202</v>
      </c>
      <c r="P11" s="313" t="s">
        <v>1203</v>
      </c>
      <c r="Q11" s="314" t="s">
        <v>1204</v>
      </c>
      <c r="R11" s="320" t="s">
        <v>1205</v>
      </c>
      <c r="S11" s="316" t="s">
        <v>1206</v>
      </c>
      <c r="T11" s="315" t="s">
        <v>1207</v>
      </c>
      <c r="U11" s="320" t="s">
        <v>1208</v>
      </c>
      <c r="V11" s="317" t="s">
        <v>1209</v>
      </c>
      <c r="W11" s="318" t="s">
        <v>1210</v>
      </c>
      <c r="X11" s="322" t="s">
        <v>1211</v>
      </c>
    </row>
    <row r="12" spans="1:24">
      <c r="A12" s="219" t="s">
        <v>828</v>
      </c>
      <c r="B12" s="220" t="s">
        <v>827</v>
      </c>
      <c r="C12" s="39">
        <v>6.018046</v>
      </c>
      <c r="D12" s="30">
        <v>74.965282000000002</v>
      </c>
      <c r="E12" s="107">
        <f>D12/(C12+D12)*100</f>
        <v>92.568784034165645</v>
      </c>
      <c r="F12" s="100">
        <f>100-(100*((E12)-(MIN(E:E)))/((MAX(E:E))-(MIN(E:E))))</f>
        <v>7.4312159658343688</v>
      </c>
      <c r="G12" s="78" t="s">
        <v>164</v>
      </c>
      <c r="H12" s="60" t="s">
        <v>158</v>
      </c>
      <c r="I12" s="56">
        <v>50</v>
      </c>
      <c r="J12" s="72" t="s">
        <v>566</v>
      </c>
      <c r="K12" s="27" t="s">
        <v>247</v>
      </c>
      <c r="L12" s="56">
        <v>50</v>
      </c>
      <c r="M12" s="60" t="s">
        <v>567</v>
      </c>
      <c r="N12" s="60" t="s">
        <v>30</v>
      </c>
      <c r="O12" s="61">
        <v>75</v>
      </c>
      <c r="P12" s="72" t="s">
        <v>691</v>
      </c>
      <c r="Q12" s="27" t="s">
        <v>692</v>
      </c>
      <c r="R12" s="56">
        <v>50</v>
      </c>
      <c r="S12" s="19" t="s">
        <v>180</v>
      </c>
      <c r="T12" s="60" t="s">
        <v>166</v>
      </c>
      <c r="U12" s="56">
        <v>0</v>
      </c>
      <c r="V12" s="23">
        <f>F12+I12+L12+O12+R12+U12</f>
        <v>232.43121596583438</v>
      </c>
      <c r="W12" s="20">
        <v>6</v>
      </c>
      <c r="X12" s="87">
        <f>V12/W12</f>
        <v>38.738535994305728</v>
      </c>
    </row>
    <row r="13" spans="1:24">
      <c r="A13" s="219" t="s">
        <v>906</v>
      </c>
      <c r="B13" s="220" t="s">
        <v>905</v>
      </c>
      <c r="C13" s="39">
        <v>27.683011599999997</v>
      </c>
      <c r="D13" s="30">
        <v>281.11980749999998</v>
      </c>
      <c r="E13" s="107">
        <f>D13/(C13+D13)*100</f>
        <v>91.035376010918029</v>
      </c>
      <c r="F13" s="100">
        <f>100-(100*((E13)-(MIN(E:E)))/((MAX(E:E))-(MIN(E:E))))</f>
        <v>8.9646239890819714</v>
      </c>
      <c r="G13" s="79" t="s">
        <v>571</v>
      </c>
      <c r="H13" s="60" t="s">
        <v>247</v>
      </c>
      <c r="I13" s="56">
        <v>50</v>
      </c>
      <c r="J13" s="72">
        <v>15</v>
      </c>
      <c r="K13" s="27" t="s">
        <v>158</v>
      </c>
      <c r="L13" s="56">
        <v>25</v>
      </c>
      <c r="M13" s="60" t="s">
        <v>572</v>
      </c>
      <c r="N13" s="60" t="s">
        <v>30</v>
      </c>
      <c r="O13" s="61">
        <v>75</v>
      </c>
      <c r="P13" s="72" t="s">
        <v>218</v>
      </c>
      <c r="Q13" s="27" t="s">
        <v>197</v>
      </c>
      <c r="R13" s="56">
        <v>50</v>
      </c>
      <c r="S13" s="19" t="s">
        <v>180</v>
      </c>
      <c r="T13" s="60" t="s">
        <v>166</v>
      </c>
      <c r="U13" s="56">
        <v>0</v>
      </c>
      <c r="V13" s="23">
        <f>F13+I13+L13+O13+R13+U13</f>
        <v>208.96462398908199</v>
      </c>
      <c r="W13" s="20">
        <v>6</v>
      </c>
      <c r="X13" s="87">
        <f>V13/W13</f>
        <v>34.827437331513664</v>
      </c>
    </row>
    <row r="14" spans="1:24">
      <c r="A14" s="219" t="s">
        <v>902</v>
      </c>
      <c r="B14" s="220" t="s">
        <v>901</v>
      </c>
      <c r="C14" s="39">
        <v>17.385466222222227</v>
      </c>
      <c r="D14" s="30">
        <v>131.18924350000003</v>
      </c>
      <c r="E14" s="107">
        <f>D14/(C14+D14)*100</f>
        <v>88.298502312589818</v>
      </c>
      <c r="F14" s="100">
        <f>100-(100*((E14)-(MIN(E:E)))/((MAX(E:E))-(MIN(E:E))))</f>
        <v>11.701497687410168</v>
      </c>
      <c r="G14" s="80" t="s">
        <v>126</v>
      </c>
      <c r="H14" s="64" t="s">
        <v>30</v>
      </c>
      <c r="I14" s="56">
        <v>100</v>
      </c>
      <c r="J14" s="72">
        <v>22</v>
      </c>
      <c r="K14" s="60" t="s">
        <v>420</v>
      </c>
      <c r="L14" s="56">
        <v>50</v>
      </c>
      <c r="M14" s="60" t="s">
        <v>419</v>
      </c>
      <c r="N14" s="60" t="s">
        <v>420</v>
      </c>
      <c r="O14" s="61">
        <v>0</v>
      </c>
      <c r="P14" s="72" t="s">
        <v>238</v>
      </c>
      <c r="Q14" s="27" t="s">
        <v>420</v>
      </c>
      <c r="R14" s="56">
        <v>100</v>
      </c>
      <c r="S14" s="8" t="s">
        <v>125</v>
      </c>
      <c r="T14" s="28" t="s">
        <v>30</v>
      </c>
      <c r="U14" s="56">
        <v>25</v>
      </c>
      <c r="V14" s="23">
        <f>F14+I14+L14+O14+R14+U14</f>
        <v>286.70149768741015</v>
      </c>
      <c r="W14" s="20">
        <v>6</v>
      </c>
      <c r="X14" s="87">
        <f>V14/W14</f>
        <v>47.783582947901692</v>
      </c>
    </row>
    <row r="15" spans="1:24">
      <c r="A15" s="219" t="s">
        <v>872</v>
      </c>
      <c r="B15" s="220" t="s">
        <v>871</v>
      </c>
      <c r="C15" s="39">
        <v>6.0180460000000009</v>
      </c>
      <c r="D15" s="30">
        <v>137.43635033333334</v>
      </c>
      <c r="E15" s="107">
        <f>D15/(C15+D15)*100</f>
        <v>95.804906539067403</v>
      </c>
      <c r="F15" s="100">
        <f>100-(100*((E15)-(MIN(E:E)))/((MAX(E:E))-(MIN(E:E))))</f>
        <v>4.1950934609325969</v>
      </c>
      <c r="G15" s="78" t="s">
        <v>159</v>
      </c>
      <c r="H15" s="64" t="s">
        <v>420</v>
      </c>
      <c r="I15" s="56">
        <v>100</v>
      </c>
      <c r="J15" s="72">
        <v>22</v>
      </c>
      <c r="K15" s="60" t="s">
        <v>420</v>
      </c>
      <c r="L15" s="56">
        <v>50</v>
      </c>
      <c r="M15" s="60" t="s">
        <v>419</v>
      </c>
      <c r="N15" s="60" t="s">
        <v>420</v>
      </c>
      <c r="O15" s="61">
        <v>0</v>
      </c>
      <c r="P15" s="72" t="s">
        <v>238</v>
      </c>
      <c r="Q15" s="27" t="s">
        <v>420</v>
      </c>
      <c r="R15" s="56">
        <v>100</v>
      </c>
      <c r="S15" s="19" t="s">
        <v>239</v>
      </c>
      <c r="T15" s="64" t="s">
        <v>187</v>
      </c>
      <c r="U15" s="56">
        <v>25</v>
      </c>
      <c r="V15" s="23">
        <f>F15+I15+L15+O15+R15+U15</f>
        <v>279.19509346093258</v>
      </c>
      <c r="W15" s="20">
        <v>6</v>
      </c>
      <c r="X15" s="87">
        <f>V15/W15</f>
        <v>46.532515576822099</v>
      </c>
    </row>
    <row r="16" spans="1:24">
      <c r="A16" s="219" t="s">
        <v>856</v>
      </c>
      <c r="B16" s="220" t="s">
        <v>855</v>
      </c>
      <c r="C16" s="39">
        <v>15.970968230769232</v>
      </c>
      <c r="D16" s="30">
        <v>143.31598029411765</v>
      </c>
      <c r="E16" s="107">
        <f>D16/(C16+D16)*100</f>
        <v>89.973460865016236</v>
      </c>
      <c r="F16" s="100">
        <f>100-(100*((E16)-(MIN(E:E)))/((MAX(E:E))-(MIN(E:E))))</f>
        <v>10.026539134983764</v>
      </c>
      <c r="G16" s="80">
        <v>1</v>
      </c>
      <c r="H16" s="69" t="s">
        <v>158</v>
      </c>
      <c r="I16" s="56">
        <v>0</v>
      </c>
      <c r="J16" s="72" t="s">
        <v>0</v>
      </c>
      <c r="K16" s="60" t="s">
        <v>0</v>
      </c>
      <c r="L16" s="56"/>
      <c r="M16" s="60" t="s">
        <v>423</v>
      </c>
      <c r="N16" s="60" t="s">
        <v>30</v>
      </c>
      <c r="O16" s="61">
        <v>0</v>
      </c>
      <c r="P16" s="72" t="s">
        <v>252</v>
      </c>
      <c r="Q16" s="60" t="s">
        <v>253</v>
      </c>
      <c r="R16" s="56">
        <v>25</v>
      </c>
      <c r="S16" s="19" t="s">
        <v>244</v>
      </c>
      <c r="T16" s="60" t="s">
        <v>187</v>
      </c>
      <c r="U16" s="56">
        <v>25</v>
      </c>
      <c r="V16" s="23">
        <f>F16+I16+L16+O16+R16+U16</f>
        <v>60.026539134983764</v>
      </c>
      <c r="W16" s="20">
        <v>5</v>
      </c>
      <c r="X16" s="87">
        <f>V16/W16</f>
        <v>12.005307826996752</v>
      </c>
    </row>
    <row r="17" spans="1:24">
      <c r="A17" s="219" t="s">
        <v>842</v>
      </c>
      <c r="B17" s="220" t="s">
        <v>841</v>
      </c>
      <c r="C17" s="39">
        <v>13.841505799999998</v>
      </c>
      <c r="D17" s="30">
        <v>74.965282000000002</v>
      </c>
      <c r="E17" s="107">
        <f>D17/(C17+D17)*100</f>
        <v>84.413910081769686</v>
      </c>
      <c r="F17" s="100">
        <f>100-(100*((E17)-(MIN(E:E)))/((MAX(E:E))-(MIN(E:E))))</f>
        <v>15.586089918230314</v>
      </c>
      <c r="G17" s="81" t="s">
        <v>159</v>
      </c>
      <c r="H17" s="60" t="s">
        <v>420</v>
      </c>
      <c r="I17" s="56">
        <v>100</v>
      </c>
      <c r="J17" s="72">
        <v>22</v>
      </c>
      <c r="K17" s="60" t="s">
        <v>420</v>
      </c>
      <c r="L17" s="56">
        <v>50</v>
      </c>
      <c r="M17" s="60" t="s">
        <v>419</v>
      </c>
      <c r="N17" s="60" t="s">
        <v>420</v>
      </c>
      <c r="O17" s="61">
        <v>25</v>
      </c>
      <c r="P17" s="72" t="s">
        <v>690</v>
      </c>
      <c r="Q17" s="60" t="s">
        <v>660</v>
      </c>
      <c r="R17" s="56">
        <v>100</v>
      </c>
      <c r="S17" s="19" t="s">
        <v>180</v>
      </c>
      <c r="T17" s="60" t="s">
        <v>30</v>
      </c>
      <c r="U17" s="56">
        <v>0</v>
      </c>
      <c r="V17" s="23">
        <f>F17+I17+L17+O17+R17+U17</f>
        <v>290.5860899182303</v>
      </c>
      <c r="W17" s="20">
        <v>6</v>
      </c>
      <c r="X17" s="87">
        <f>V17/W17</f>
        <v>48.431014986371714</v>
      </c>
    </row>
    <row r="18" spans="1:24">
      <c r="A18" s="219" t="s">
        <v>1014</v>
      </c>
      <c r="B18" s="220" t="s">
        <v>1013</v>
      </c>
      <c r="C18" s="39">
        <v>10.486892039603966</v>
      </c>
      <c r="D18" s="30">
        <v>154.18117277319587</v>
      </c>
      <c r="E18" s="107">
        <f>D18/(C18+D18)*100</f>
        <v>93.631496154688037</v>
      </c>
      <c r="F18" s="100">
        <f>100-(100*((E18)-(MIN(E:E)))/((MAX(E:E))-(MIN(E:E))))</f>
        <v>6.3685038453119773</v>
      </c>
      <c r="G18" s="70">
        <v>1</v>
      </c>
      <c r="H18" s="60" t="s">
        <v>30</v>
      </c>
      <c r="I18" s="56">
        <v>0</v>
      </c>
      <c r="J18" s="72" t="s">
        <v>0</v>
      </c>
      <c r="K18" s="27" t="s">
        <v>0</v>
      </c>
      <c r="L18" s="59"/>
      <c r="M18" s="60" t="s">
        <v>425</v>
      </c>
      <c r="N18" s="60" t="s">
        <v>30</v>
      </c>
      <c r="O18" s="61">
        <v>75</v>
      </c>
      <c r="P18" s="74">
        <v>100</v>
      </c>
      <c r="Q18" s="27" t="s">
        <v>30</v>
      </c>
      <c r="R18" s="56">
        <v>50</v>
      </c>
      <c r="S18" s="19" t="s">
        <v>255</v>
      </c>
      <c r="T18" s="27" t="s">
        <v>105</v>
      </c>
      <c r="U18" s="56">
        <v>50</v>
      </c>
      <c r="V18" s="23">
        <f>F18+I18+L18+O18+R18+U18</f>
        <v>181.36850384531198</v>
      </c>
      <c r="W18" s="20">
        <v>5</v>
      </c>
      <c r="X18" s="87">
        <f>V18/W18</f>
        <v>36.273700769062394</v>
      </c>
    </row>
    <row r="19" spans="1:24">
      <c r="A19" s="219" t="s">
        <v>964</v>
      </c>
      <c r="B19" s="220" t="s">
        <v>963</v>
      </c>
      <c r="C19" s="39">
        <v>24.74204347187683</v>
      </c>
      <c r="D19" s="30">
        <v>182.39084830747532</v>
      </c>
      <c r="E19" s="107">
        <f>D19/(C19+D19)*100</f>
        <v>88.054990562178205</v>
      </c>
      <c r="F19" s="100">
        <f>100-(100*((E19)-(MIN(E:E)))/((MAX(E:E))-(MIN(E:E))))</f>
        <v>11.945009437821795</v>
      </c>
      <c r="G19" s="80" t="s">
        <v>248</v>
      </c>
      <c r="H19" s="64" t="s">
        <v>247</v>
      </c>
      <c r="I19" s="56">
        <v>0</v>
      </c>
      <c r="J19" s="72">
        <v>4</v>
      </c>
      <c r="K19" s="28" t="s">
        <v>158</v>
      </c>
      <c r="L19" s="56">
        <v>0</v>
      </c>
      <c r="M19" s="60" t="s">
        <v>427</v>
      </c>
      <c r="N19" s="60" t="s">
        <v>30</v>
      </c>
      <c r="O19" s="61">
        <v>0</v>
      </c>
      <c r="P19" s="72" t="s">
        <v>687</v>
      </c>
      <c r="Q19" s="27" t="s">
        <v>660</v>
      </c>
      <c r="R19" s="56">
        <v>50</v>
      </c>
      <c r="S19" s="8" t="s">
        <v>246</v>
      </c>
      <c r="T19" s="64" t="s">
        <v>187</v>
      </c>
      <c r="U19" s="56">
        <v>50</v>
      </c>
      <c r="V19" s="23">
        <f>F19+I19+L19+O19+R19+U19</f>
        <v>111.9450094378218</v>
      </c>
      <c r="W19" s="20">
        <v>6</v>
      </c>
      <c r="X19" s="87">
        <f>V19/W19</f>
        <v>18.6575015729703</v>
      </c>
    </row>
    <row r="20" spans="1:24">
      <c r="A20" s="219" t="s">
        <v>1000</v>
      </c>
      <c r="B20" s="220" t="s">
        <v>999</v>
      </c>
      <c r="C20" s="39">
        <v>26.746871111111108</v>
      </c>
      <c r="D20" s="30">
        <v>93.706602500000002</v>
      </c>
      <c r="E20" s="107">
        <f>D20/(C20+D20)*100</f>
        <v>77.794852809754204</v>
      </c>
      <c r="F20" s="100">
        <f>100-(100*((E20)-(MIN(E:E)))/((MAX(E:E))-(MIN(E:E))))</f>
        <v>22.205147190245796</v>
      </c>
      <c r="G20" s="80">
        <v>1</v>
      </c>
      <c r="H20" s="64" t="s">
        <v>158</v>
      </c>
      <c r="I20" s="56">
        <v>0</v>
      </c>
      <c r="J20" s="72">
        <v>11</v>
      </c>
      <c r="K20" s="28" t="s">
        <v>158</v>
      </c>
      <c r="L20" s="56">
        <v>25</v>
      </c>
      <c r="M20" s="60" t="s">
        <v>430</v>
      </c>
      <c r="N20" s="60" t="s">
        <v>30</v>
      </c>
      <c r="O20" s="61">
        <v>0</v>
      </c>
      <c r="P20" s="72">
        <v>130</v>
      </c>
      <c r="Q20" s="60" t="s">
        <v>30</v>
      </c>
      <c r="R20" s="56">
        <v>50</v>
      </c>
      <c r="S20" s="8" t="s">
        <v>173</v>
      </c>
      <c r="T20" s="64" t="s">
        <v>187</v>
      </c>
      <c r="U20" s="56">
        <v>50</v>
      </c>
      <c r="V20" s="23">
        <f>F20+I20+L20+O20+R20+U20</f>
        <v>147.20514719024578</v>
      </c>
      <c r="W20" s="20">
        <v>6</v>
      </c>
      <c r="X20" s="87">
        <f>V20/W20</f>
        <v>24.534191198374298</v>
      </c>
    </row>
    <row r="21" spans="1:24">
      <c r="A21" s="219" t="s">
        <v>1016</v>
      </c>
      <c r="B21" s="220" t="s">
        <v>1015</v>
      </c>
      <c r="C21" s="39">
        <v>20.667552398406379</v>
      </c>
      <c r="D21" s="30">
        <v>147.19903550607282</v>
      </c>
      <c r="E21" s="107">
        <f>D21/(C21+D21)*100</f>
        <v>87.688108362477237</v>
      </c>
      <c r="F21" s="100">
        <f>100-(100*((E21)-(MIN(E:E)))/((MAX(E:E))-(MIN(E:E))))</f>
        <v>12.311891637522763</v>
      </c>
      <c r="G21" s="82" t="s">
        <v>159</v>
      </c>
      <c r="H21" s="64" t="s">
        <v>158</v>
      </c>
      <c r="I21" s="56">
        <v>100</v>
      </c>
      <c r="J21" s="72">
        <v>22</v>
      </c>
      <c r="K21" s="28" t="s">
        <v>158</v>
      </c>
      <c r="L21" s="56">
        <v>50</v>
      </c>
      <c r="M21" s="60" t="s">
        <v>419</v>
      </c>
      <c r="N21" s="60" t="s">
        <v>30</v>
      </c>
      <c r="O21" s="61">
        <v>25</v>
      </c>
      <c r="P21" s="72" t="s">
        <v>685</v>
      </c>
      <c r="Q21" s="60" t="s">
        <v>672</v>
      </c>
      <c r="R21" s="56">
        <v>100</v>
      </c>
      <c r="S21" s="8" t="s">
        <v>239</v>
      </c>
      <c r="T21" s="64" t="s">
        <v>30</v>
      </c>
      <c r="U21" s="56">
        <v>25</v>
      </c>
      <c r="V21" s="23">
        <f>F21+I21+L21+O21+R21+U21</f>
        <v>312.31189163752276</v>
      </c>
      <c r="W21" s="20">
        <v>6</v>
      </c>
      <c r="X21" s="87">
        <f>V21/W21</f>
        <v>52.051981939587129</v>
      </c>
    </row>
    <row r="22" spans="1:24">
      <c r="A22" s="219" t="s">
        <v>932</v>
      </c>
      <c r="B22" s="220" t="s">
        <v>931</v>
      </c>
      <c r="C22" s="39">
        <v>7.7374877142857139</v>
      </c>
      <c r="D22" s="30">
        <v>99.953709333333336</v>
      </c>
      <c r="E22" s="107">
        <f>D22/(C22+D22)*100</f>
        <v>92.815115880953257</v>
      </c>
      <c r="F22" s="100">
        <f>100-(100*((E22)-(MIN(E:E)))/((MAX(E:E))-(MIN(E:E))))</f>
        <v>7.1848841190467425</v>
      </c>
      <c r="G22" s="70" t="s">
        <v>0</v>
      </c>
      <c r="H22" s="64" t="s">
        <v>0</v>
      </c>
      <c r="I22" s="56"/>
      <c r="J22" s="72" t="s">
        <v>0</v>
      </c>
      <c r="K22" s="64" t="s">
        <v>0</v>
      </c>
      <c r="L22" s="56"/>
      <c r="M22" s="64" t="s">
        <v>432</v>
      </c>
      <c r="N22" s="64" t="s">
        <v>105</v>
      </c>
      <c r="O22" s="61">
        <v>0</v>
      </c>
      <c r="P22" s="74" t="s">
        <v>258</v>
      </c>
      <c r="Q22" s="60" t="s">
        <v>105</v>
      </c>
      <c r="R22" s="56">
        <v>0</v>
      </c>
      <c r="S22" s="19" t="s">
        <v>239</v>
      </c>
      <c r="T22" s="64" t="s">
        <v>187</v>
      </c>
      <c r="U22" s="56">
        <v>25</v>
      </c>
      <c r="V22" s="23">
        <f>F22+I22+L22+O22+R22+U22</f>
        <v>32.184884119046743</v>
      </c>
      <c r="W22" s="20">
        <v>4</v>
      </c>
      <c r="X22" s="87">
        <f>V22/W22</f>
        <v>8.0462210297616856</v>
      </c>
    </row>
    <row r="23" spans="1:24">
      <c r="A23" s="219" t="s">
        <v>1062</v>
      </c>
      <c r="B23" s="220" t="s">
        <v>1061</v>
      </c>
      <c r="C23" s="39">
        <v>13.570693730000007</v>
      </c>
      <c r="D23" s="30">
        <v>102.95232061333336</v>
      </c>
      <c r="E23" s="107">
        <f>D23/(C23+D23)*100</f>
        <v>88.353636570013421</v>
      </c>
      <c r="F23" s="100">
        <f>100-(100*((E23)-(MIN(E:E)))/((MAX(E:E))-(MIN(E:E))))</f>
        <v>11.646363429986579</v>
      </c>
      <c r="G23" s="70" t="s">
        <v>269</v>
      </c>
      <c r="H23" s="64" t="s">
        <v>639</v>
      </c>
      <c r="I23" s="56">
        <v>0</v>
      </c>
      <c r="J23" s="72" t="s">
        <v>0</v>
      </c>
      <c r="K23" s="60" t="s">
        <v>0</v>
      </c>
      <c r="L23" s="56"/>
      <c r="M23" s="60" t="s">
        <v>433</v>
      </c>
      <c r="N23" s="60" t="s">
        <v>30</v>
      </c>
      <c r="O23" s="61">
        <v>100</v>
      </c>
      <c r="P23" s="72" t="s">
        <v>260</v>
      </c>
      <c r="Q23" s="60" t="s">
        <v>30</v>
      </c>
      <c r="R23" s="56">
        <v>50</v>
      </c>
      <c r="S23" s="19" t="s">
        <v>127</v>
      </c>
      <c r="T23" s="27" t="s">
        <v>30</v>
      </c>
      <c r="U23" s="56">
        <v>0</v>
      </c>
      <c r="V23" s="23">
        <f>F23+I23+L23+O23+R23+U23</f>
        <v>161.64636342998659</v>
      </c>
      <c r="W23" s="20">
        <v>5</v>
      </c>
      <c r="X23" s="87">
        <f>V23/W23</f>
        <v>32.329272685997317</v>
      </c>
    </row>
    <row r="24" spans="1:24">
      <c r="A24" s="219" t="s">
        <v>942</v>
      </c>
      <c r="B24" s="220" t="s">
        <v>941</v>
      </c>
      <c r="C24" s="39">
        <v>7.7374877142857139</v>
      </c>
      <c r="D24" s="30">
        <v>134.9375076</v>
      </c>
      <c r="E24" s="107">
        <f>D24/(C24+D24)*100</f>
        <v>94.576843898090544</v>
      </c>
      <c r="F24" s="100">
        <f>100-(100*((E24)-(MIN(E:E)))/((MAX(E:E))-(MIN(E:E))))</f>
        <v>5.4231561019094556</v>
      </c>
      <c r="G24" s="80">
        <v>1</v>
      </c>
      <c r="H24" s="69" t="s">
        <v>158</v>
      </c>
      <c r="I24" s="56">
        <v>0</v>
      </c>
      <c r="J24" s="72">
        <v>8</v>
      </c>
      <c r="K24" s="28" t="s">
        <v>158</v>
      </c>
      <c r="L24" s="56">
        <v>0</v>
      </c>
      <c r="M24" s="60" t="s">
        <v>433</v>
      </c>
      <c r="N24" s="60" t="s">
        <v>30</v>
      </c>
      <c r="O24" s="61">
        <v>100</v>
      </c>
      <c r="P24" s="72"/>
      <c r="Q24" s="60" t="s">
        <v>720</v>
      </c>
      <c r="R24" s="56">
        <v>50</v>
      </c>
      <c r="S24" s="19" t="s">
        <v>127</v>
      </c>
      <c r="T24" s="27" t="s">
        <v>30</v>
      </c>
      <c r="U24" s="56">
        <v>0</v>
      </c>
      <c r="V24" s="23">
        <f>F24+I24+L24+O24+R24+U24</f>
        <v>155.42315610190946</v>
      </c>
      <c r="W24" s="20">
        <v>6</v>
      </c>
      <c r="X24" s="87">
        <f>V24/W24</f>
        <v>25.903859350318243</v>
      </c>
    </row>
    <row r="25" spans="1:24">
      <c r="A25" s="219" t="s">
        <v>946</v>
      </c>
      <c r="B25" s="220" t="s">
        <v>945</v>
      </c>
      <c r="C25" s="109"/>
      <c r="D25" s="30">
        <v>74.965282000000002</v>
      </c>
      <c r="E25" s="107">
        <f>D25/(C25+D25)*100</f>
        <v>100</v>
      </c>
      <c r="F25" s="100">
        <f>100-(100*((E25)-(MIN(E:E)))/((MAX(E:E))-(MIN(E:E))))</f>
        <v>0</v>
      </c>
      <c r="G25" s="80">
        <v>1</v>
      </c>
      <c r="H25" s="69" t="s">
        <v>158</v>
      </c>
      <c r="I25" s="56">
        <v>0</v>
      </c>
      <c r="J25" s="72">
        <v>8</v>
      </c>
      <c r="K25" s="28" t="s">
        <v>158</v>
      </c>
      <c r="L25" s="56">
        <v>0</v>
      </c>
      <c r="M25" s="60" t="s">
        <v>433</v>
      </c>
      <c r="N25" s="60" t="s">
        <v>639</v>
      </c>
      <c r="O25" s="61">
        <v>100</v>
      </c>
      <c r="P25" s="72"/>
      <c r="Q25" s="60" t="s">
        <v>720</v>
      </c>
      <c r="R25" s="56">
        <v>50</v>
      </c>
      <c r="S25" t="s">
        <v>239</v>
      </c>
      <c r="T25" t="s">
        <v>187</v>
      </c>
      <c r="U25" s="56">
        <v>0</v>
      </c>
      <c r="V25" s="23">
        <f>F25+I25+L25+O25+R25+U25</f>
        <v>150</v>
      </c>
      <c r="W25" s="20">
        <v>6</v>
      </c>
      <c r="X25" s="87">
        <f>V25/W25</f>
        <v>25</v>
      </c>
    </row>
    <row r="26" spans="1:24">
      <c r="A26" s="219" t="s">
        <v>884</v>
      </c>
      <c r="B26" s="220" t="s">
        <v>883</v>
      </c>
      <c r="C26" s="39">
        <v>9.776442544061311</v>
      </c>
      <c r="D26" s="30">
        <v>134.99724089243023</v>
      </c>
      <c r="E26" s="107">
        <f>D26/(C26+D26)*100</f>
        <v>93.247085857043928</v>
      </c>
      <c r="F26" s="100">
        <f>100-(100*((E26)-(MIN(E:E)))/((MAX(E:E))-(MIN(E:E))))</f>
        <v>6.7529141429560724</v>
      </c>
      <c r="G26" s="70" t="s">
        <v>0</v>
      </c>
      <c r="H26" s="69" t="s">
        <v>0</v>
      </c>
      <c r="I26" s="56"/>
      <c r="J26" s="72" t="s">
        <v>0</v>
      </c>
      <c r="K26" s="69" t="s">
        <v>0</v>
      </c>
      <c r="L26" s="56"/>
      <c r="M26" s="69" t="s">
        <v>436</v>
      </c>
      <c r="N26" s="69" t="s">
        <v>105</v>
      </c>
      <c r="O26" s="61">
        <v>0</v>
      </c>
      <c r="P26" s="72"/>
      <c r="Q26" s="27"/>
      <c r="R26" s="56"/>
      <c r="S26" s="19" t="s">
        <v>170</v>
      </c>
      <c r="T26" s="27" t="s">
        <v>166</v>
      </c>
      <c r="U26" s="56">
        <v>0</v>
      </c>
      <c r="V26" s="23">
        <f>F26+I26+L26+O26+R26+U26</f>
        <v>6.7529141429560724</v>
      </c>
      <c r="W26" s="20">
        <v>3</v>
      </c>
      <c r="X26" s="87">
        <f>V26/W26</f>
        <v>2.2509713809853573</v>
      </c>
    </row>
    <row r="27" spans="1:24">
      <c r="A27" s="219" t="s">
        <v>978</v>
      </c>
      <c r="B27" s="221" t="s">
        <v>977</v>
      </c>
      <c r="C27" s="109"/>
      <c r="D27" s="107"/>
      <c r="E27" s="107"/>
      <c r="F27" s="100"/>
      <c r="G27" s="80" t="s">
        <v>0</v>
      </c>
      <c r="H27" s="69" t="s">
        <v>0</v>
      </c>
      <c r="I27" s="56"/>
      <c r="J27" s="72" t="s">
        <v>0</v>
      </c>
      <c r="K27" s="69" t="s">
        <v>0</v>
      </c>
      <c r="L27" s="56"/>
      <c r="M27" s="69" t="s">
        <v>436</v>
      </c>
      <c r="N27" s="69" t="s">
        <v>449</v>
      </c>
      <c r="O27" s="61">
        <v>0</v>
      </c>
      <c r="P27" s="72"/>
      <c r="Q27" s="27"/>
      <c r="R27" s="56"/>
      <c r="S27" s="19" t="s">
        <v>170</v>
      </c>
      <c r="T27" s="60" t="s">
        <v>166</v>
      </c>
      <c r="U27" s="56">
        <v>0</v>
      </c>
      <c r="V27" s="23">
        <f>F27+I27+L27+O27+R27+U27</f>
        <v>0</v>
      </c>
      <c r="W27" s="20">
        <v>2</v>
      </c>
      <c r="X27" s="87">
        <f>V27/W27</f>
        <v>0</v>
      </c>
    </row>
    <row r="28" spans="1:24">
      <c r="A28" s="219" t="s">
        <v>950</v>
      </c>
      <c r="B28" s="220" t="s">
        <v>949</v>
      </c>
      <c r="C28" s="39">
        <v>6.018046</v>
      </c>
      <c r="D28" s="30">
        <v>160.86300095833337</v>
      </c>
      <c r="E28" s="107">
        <f>D28/(C28+D28)*100</f>
        <v>96.393810975129739</v>
      </c>
      <c r="F28" s="100">
        <f>100-(100*((E28)-(MIN(E:E)))/((MAX(E:E))-(MIN(E:E))))</f>
        <v>3.6061890248702611</v>
      </c>
      <c r="G28" s="70" t="s">
        <v>171</v>
      </c>
      <c r="H28" s="60" t="s">
        <v>158</v>
      </c>
      <c r="I28" s="56">
        <v>100</v>
      </c>
      <c r="J28" s="72" t="s">
        <v>0</v>
      </c>
      <c r="K28" s="69" t="s">
        <v>0</v>
      </c>
      <c r="L28" s="56"/>
      <c r="M28" s="69" t="s">
        <v>437</v>
      </c>
      <c r="N28" s="69" t="s">
        <v>105</v>
      </c>
      <c r="O28" s="61">
        <v>100</v>
      </c>
      <c r="P28" s="72"/>
      <c r="Q28" s="27"/>
      <c r="R28" s="56"/>
      <c r="S28" s="19" t="s">
        <v>170</v>
      </c>
      <c r="T28" s="60" t="s">
        <v>166</v>
      </c>
      <c r="U28" s="56">
        <v>0</v>
      </c>
      <c r="V28" s="23">
        <f>F28+I28+L28+O28+R28+U28</f>
        <v>203.60618902487028</v>
      </c>
      <c r="W28" s="20">
        <v>4</v>
      </c>
      <c r="X28" s="87">
        <f>V28/W28</f>
        <v>50.901547256217569</v>
      </c>
    </row>
    <row r="29" spans="1:24">
      <c r="A29" s="219" t="s">
        <v>1060</v>
      </c>
      <c r="B29" s="220" t="s">
        <v>1059</v>
      </c>
      <c r="C29" s="39">
        <v>26.90871523566879</v>
      </c>
      <c r="D29" s="30">
        <v>135.20524075</v>
      </c>
      <c r="E29" s="107">
        <f>D29/(C29+D29)*100</f>
        <v>83.401357969422719</v>
      </c>
      <c r="F29" s="100">
        <f>100-(100*((E29)-(MIN(E:E)))/((MAX(E:E))-(MIN(E:E))))</f>
        <v>16.598642030577281</v>
      </c>
      <c r="G29" s="70" t="s">
        <v>263</v>
      </c>
      <c r="H29" s="60" t="s">
        <v>264</v>
      </c>
      <c r="I29" s="56">
        <v>50</v>
      </c>
      <c r="J29" s="72">
        <v>40</v>
      </c>
      <c r="K29" s="27" t="s">
        <v>158</v>
      </c>
      <c r="L29" s="56">
        <v>100</v>
      </c>
      <c r="M29" s="69" t="s">
        <v>441</v>
      </c>
      <c r="N29" s="69" t="s">
        <v>30</v>
      </c>
      <c r="O29" s="61">
        <v>25</v>
      </c>
      <c r="P29" s="72" t="s">
        <v>682</v>
      </c>
      <c r="Q29" s="27" t="s">
        <v>668</v>
      </c>
      <c r="R29" s="56">
        <v>100</v>
      </c>
      <c r="S29" s="19" t="s">
        <v>180</v>
      </c>
      <c r="T29" s="60" t="s">
        <v>166</v>
      </c>
      <c r="U29" s="56">
        <v>0</v>
      </c>
      <c r="V29" s="23">
        <f>F29+I29+L29+O29+R29+U29</f>
        <v>291.59864203057725</v>
      </c>
      <c r="W29" s="20">
        <v>6</v>
      </c>
      <c r="X29" s="87">
        <f>V29/W29</f>
        <v>48.599773671762875</v>
      </c>
    </row>
    <row r="30" spans="1:24">
      <c r="A30" s="219" t="s">
        <v>1024</v>
      </c>
      <c r="B30" s="220" t="s">
        <v>1023</v>
      </c>
      <c r="C30" s="39">
        <v>18.519516557203442</v>
      </c>
      <c r="D30" s="30">
        <v>156.17767083333317</v>
      </c>
      <c r="E30" s="107">
        <f>D30/(C30+D30)*100</f>
        <v>89.399075718487126</v>
      </c>
      <c r="F30" s="100">
        <f>100-(100*((E30)-(MIN(E:E)))/((MAX(E:E))-(MIN(E:E))))</f>
        <v>10.600924281512874</v>
      </c>
      <c r="G30" s="81" t="s">
        <v>160</v>
      </c>
      <c r="H30" s="60" t="s">
        <v>158</v>
      </c>
      <c r="I30" s="56">
        <v>0</v>
      </c>
      <c r="J30" s="72">
        <v>40</v>
      </c>
      <c r="K30" s="27" t="s">
        <v>158</v>
      </c>
      <c r="L30" s="56">
        <v>100</v>
      </c>
      <c r="M30" s="60" t="s">
        <v>443</v>
      </c>
      <c r="N30" s="69" t="s">
        <v>30</v>
      </c>
      <c r="O30" s="61">
        <v>25</v>
      </c>
      <c r="P30" s="72" t="s">
        <v>683</v>
      </c>
      <c r="Q30" s="27" t="s">
        <v>187</v>
      </c>
      <c r="R30" s="56">
        <v>75</v>
      </c>
      <c r="S30" s="19" t="s">
        <v>180</v>
      </c>
      <c r="T30" s="60" t="s">
        <v>166</v>
      </c>
      <c r="U30" s="56">
        <v>0</v>
      </c>
      <c r="V30" s="23">
        <f>F30+I30+L30+O30+R30+U30</f>
        <v>210.60092428151287</v>
      </c>
      <c r="W30" s="20">
        <v>6</v>
      </c>
      <c r="X30" s="87">
        <f>V30/W30</f>
        <v>35.10015404691881</v>
      </c>
    </row>
    <row r="31" spans="1:24">
      <c r="A31" s="219" t="s">
        <v>974</v>
      </c>
      <c r="B31" s="220" t="s">
        <v>973</v>
      </c>
      <c r="C31" s="39">
        <v>10.961440928571429</v>
      </c>
      <c r="D31" s="30">
        <v>85.674608000000006</v>
      </c>
      <c r="E31" s="107">
        <f>D31/(C31+D31)*100</f>
        <v>88.656985617578812</v>
      </c>
      <c r="F31" s="100">
        <f>100-(100*((E31)-(MIN(E:E)))/((MAX(E:E))-(MIN(E:E))))</f>
        <v>11.343014382421188</v>
      </c>
      <c r="G31" s="80" t="s">
        <v>269</v>
      </c>
      <c r="H31" s="64" t="s">
        <v>30</v>
      </c>
      <c r="I31" s="56">
        <v>0</v>
      </c>
      <c r="J31" s="72" t="s">
        <v>0</v>
      </c>
      <c r="K31" s="60" t="s">
        <v>715</v>
      </c>
      <c r="L31" s="56">
        <v>100</v>
      </c>
      <c r="M31" s="60" t="s">
        <v>445</v>
      </c>
      <c r="N31" s="69" t="s">
        <v>105</v>
      </c>
      <c r="O31" s="61">
        <v>25</v>
      </c>
      <c r="P31" s="72">
        <v>100</v>
      </c>
      <c r="Q31" s="28" t="s">
        <v>30</v>
      </c>
      <c r="R31" s="56">
        <v>50</v>
      </c>
      <c r="S31" s="19" t="s">
        <v>180</v>
      </c>
      <c r="T31" s="60" t="s">
        <v>166</v>
      </c>
      <c r="U31" s="56">
        <v>0</v>
      </c>
      <c r="V31" s="23">
        <f>F31+I31+L31+O31+R31+U31</f>
        <v>186.34301438242119</v>
      </c>
      <c r="W31" s="20">
        <v>6</v>
      </c>
      <c r="X31" s="87">
        <f>V31/W31</f>
        <v>31.057169063736865</v>
      </c>
    </row>
    <row r="32" spans="1:24">
      <c r="A32" s="219" t="s">
        <v>948</v>
      </c>
      <c r="B32" s="221" t="s">
        <v>947</v>
      </c>
      <c r="C32" s="39"/>
      <c r="D32" s="30"/>
      <c r="E32" s="107"/>
      <c r="F32" s="100"/>
      <c r="G32" s="80" t="s">
        <v>271</v>
      </c>
      <c r="H32" s="64" t="s">
        <v>247</v>
      </c>
      <c r="I32" s="56">
        <v>0</v>
      </c>
      <c r="J32" s="72">
        <v>15</v>
      </c>
      <c r="K32" s="60" t="s">
        <v>158</v>
      </c>
      <c r="L32" s="56">
        <v>25</v>
      </c>
      <c r="M32" s="60" t="s">
        <v>447</v>
      </c>
      <c r="N32" s="69" t="s">
        <v>30</v>
      </c>
      <c r="O32" s="61">
        <v>25</v>
      </c>
      <c r="P32" s="72" t="s">
        <v>693</v>
      </c>
      <c r="Q32" s="64" t="s">
        <v>660</v>
      </c>
      <c r="R32" s="56">
        <v>75</v>
      </c>
      <c r="S32" s="19" t="s">
        <v>180</v>
      </c>
      <c r="T32" s="60" t="s">
        <v>166</v>
      </c>
      <c r="U32" s="56">
        <v>0</v>
      </c>
      <c r="V32" s="23">
        <f>F32+I32+L32+O32+R32+U32</f>
        <v>125</v>
      </c>
      <c r="W32" s="20">
        <v>5</v>
      </c>
      <c r="X32" s="87">
        <f>V32/W32</f>
        <v>25</v>
      </c>
    </row>
    <row r="33" spans="1:24">
      <c r="A33" s="219" t="s">
        <v>908</v>
      </c>
      <c r="B33" s="220" t="s">
        <v>907</v>
      </c>
      <c r="C33" s="39">
        <v>6.018046</v>
      </c>
      <c r="D33" s="107"/>
      <c r="E33" s="107">
        <f>D33/(C33+D33)*100</f>
        <v>0</v>
      </c>
      <c r="F33" s="100">
        <f>100-(100*((E33)-(MIN(E:E)))/((MAX(E:E))-(MIN(E:E))))</f>
        <v>100</v>
      </c>
      <c r="G33" s="70">
        <v>1</v>
      </c>
      <c r="H33" s="64" t="s">
        <v>158</v>
      </c>
      <c r="I33" s="56">
        <v>0</v>
      </c>
      <c r="J33" s="72">
        <v>8</v>
      </c>
      <c r="K33" s="60" t="s">
        <v>158</v>
      </c>
      <c r="L33" s="56">
        <v>0</v>
      </c>
      <c r="M33" s="60" t="s">
        <v>447</v>
      </c>
      <c r="N33" s="69" t="s">
        <v>105</v>
      </c>
      <c r="O33" s="61">
        <v>25</v>
      </c>
      <c r="P33" s="73" t="s">
        <v>205</v>
      </c>
      <c r="Q33" s="64" t="s">
        <v>105</v>
      </c>
      <c r="R33" s="56">
        <v>25</v>
      </c>
      <c r="S33" s="19" t="s">
        <v>180</v>
      </c>
      <c r="T33" s="60" t="s">
        <v>166</v>
      </c>
      <c r="U33" s="56">
        <v>0</v>
      </c>
      <c r="V33" s="23">
        <f>F33+I33+L33+O33+R33+U33</f>
        <v>150</v>
      </c>
      <c r="W33" s="20">
        <v>6</v>
      </c>
      <c r="X33" s="87">
        <f>V33/W33</f>
        <v>25</v>
      </c>
    </row>
    <row r="34" spans="1:24">
      <c r="A34" s="219" t="s">
        <v>1040</v>
      </c>
      <c r="B34" s="221" t="s">
        <v>1039</v>
      </c>
      <c r="C34" s="109"/>
      <c r="D34" s="107"/>
      <c r="E34" s="107"/>
      <c r="F34" s="100"/>
      <c r="G34" s="82" t="s">
        <v>160</v>
      </c>
      <c r="H34" s="71" t="s">
        <v>50</v>
      </c>
      <c r="I34" s="56">
        <v>0</v>
      </c>
      <c r="J34" s="72">
        <v>40</v>
      </c>
      <c r="K34" s="60" t="s">
        <v>50</v>
      </c>
      <c r="L34" s="56">
        <v>100</v>
      </c>
      <c r="M34" s="60" t="s">
        <v>443</v>
      </c>
      <c r="N34" s="69" t="s">
        <v>50</v>
      </c>
      <c r="O34" s="61">
        <v>25</v>
      </c>
      <c r="P34" s="72" t="s">
        <v>221</v>
      </c>
      <c r="Q34" s="69" t="s">
        <v>50</v>
      </c>
      <c r="R34" s="56">
        <v>50</v>
      </c>
      <c r="S34" s="19" t="s">
        <v>180</v>
      </c>
      <c r="T34" s="60" t="s">
        <v>166</v>
      </c>
      <c r="U34" s="56">
        <v>0</v>
      </c>
      <c r="V34" s="23">
        <f>F34+I34+L34+O34+R34+U34</f>
        <v>175</v>
      </c>
      <c r="W34" s="20">
        <v>5</v>
      </c>
      <c r="X34" s="87">
        <f>V34/W34</f>
        <v>35</v>
      </c>
    </row>
    <row r="35" spans="1:24">
      <c r="A35" s="219" t="s">
        <v>934</v>
      </c>
      <c r="B35" s="220" t="s">
        <v>933</v>
      </c>
      <c r="C35" s="39">
        <v>9.698986757281558</v>
      </c>
      <c r="D35" s="30">
        <v>147.1831452879581</v>
      </c>
      <c r="E35" s="107">
        <f>D35/(C35+D35)*100</f>
        <v>93.817660028686575</v>
      </c>
      <c r="F35" s="100">
        <f>100-(100*((E35)-(MIN(E:E)))/((MAX(E:E))-(MIN(E:E))))</f>
        <v>6.1823399713134251</v>
      </c>
      <c r="G35" s="81" t="s">
        <v>276</v>
      </c>
      <c r="H35" s="64" t="s">
        <v>277</v>
      </c>
      <c r="I35" s="56">
        <v>50</v>
      </c>
      <c r="J35" s="72">
        <v>15</v>
      </c>
      <c r="K35" s="60" t="s">
        <v>158</v>
      </c>
      <c r="L35" s="56">
        <v>25</v>
      </c>
      <c r="M35" s="60" t="s">
        <v>387</v>
      </c>
      <c r="N35" s="69" t="s">
        <v>105</v>
      </c>
      <c r="O35" s="61">
        <v>0</v>
      </c>
      <c r="P35" s="72">
        <v>75</v>
      </c>
      <c r="Q35" s="60" t="s">
        <v>105</v>
      </c>
      <c r="R35" s="56">
        <v>25</v>
      </c>
      <c r="S35" s="19" t="s">
        <v>180</v>
      </c>
      <c r="T35" s="60" t="s">
        <v>166</v>
      </c>
      <c r="U35" s="56">
        <v>0</v>
      </c>
      <c r="V35" s="23">
        <f>F35+I35+L35+O35+R35+U35</f>
        <v>106.18233997131343</v>
      </c>
      <c r="W35" s="20">
        <v>6</v>
      </c>
      <c r="X35" s="87">
        <f>V35/W35</f>
        <v>17.697056661885572</v>
      </c>
    </row>
    <row r="36" spans="1:24">
      <c r="A36" s="219" t="s">
        <v>928</v>
      </c>
      <c r="B36" s="220" t="s">
        <v>927</v>
      </c>
      <c r="C36" s="39">
        <v>13.213350998587625</v>
      </c>
      <c r="D36" s="30">
        <v>111.77687827621467</v>
      </c>
      <c r="E36" s="107">
        <f>D36/(C36+D36)*100</f>
        <v>89.428492870801207</v>
      </c>
      <c r="F36" s="100">
        <f>100-(100*((E36)-(MIN(E:E)))/((MAX(E:E))-(MIN(E:E))))</f>
        <v>10.571507129198793</v>
      </c>
      <c r="G36" s="81" t="s">
        <v>161</v>
      </c>
      <c r="H36" s="64" t="s">
        <v>158</v>
      </c>
      <c r="I36" s="56">
        <v>50</v>
      </c>
      <c r="J36" s="72">
        <v>25</v>
      </c>
      <c r="K36" s="60" t="s">
        <v>158</v>
      </c>
      <c r="L36" s="56">
        <v>50</v>
      </c>
      <c r="M36" s="60" t="s">
        <v>456</v>
      </c>
      <c r="N36" s="69" t="s">
        <v>30</v>
      </c>
      <c r="O36" s="61">
        <v>25</v>
      </c>
      <c r="P36" s="72" t="s">
        <v>705</v>
      </c>
      <c r="Q36" s="27" t="s">
        <v>663</v>
      </c>
      <c r="R36" s="56">
        <v>75</v>
      </c>
      <c r="S36" s="19" t="s">
        <v>180</v>
      </c>
      <c r="T36" s="60" t="s">
        <v>166</v>
      </c>
      <c r="U36" s="56">
        <v>0</v>
      </c>
      <c r="V36" s="23">
        <f>F36+I36+L36+O36+R36+U36</f>
        <v>210.57150712919878</v>
      </c>
      <c r="W36" s="20">
        <v>6</v>
      </c>
      <c r="X36" s="87">
        <f>V36/W36</f>
        <v>35.095251188199796</v>
      </c>
    </row>
    <row r="37" spans="1:24">
      <c r="A37" s="219" t="s">
        <v>1042</v>
      </c>
      <c r="B37" s="220" t="s">
        <v>1041</v>
      </c>
      <c r="C37" s="39">
        <v>6.018046</v>
      </c>
      <c r="D37" s="30">
        <v>74.965282000000002</v>
      </c>
      <c r="E37" s="107">
        <f>D37/(C37+D37)*100</f>
        <v>92.568784034165645</v>
      </c>
      <c r="F37" s="100">
        <f>100-(100*((E37)-(MIN(E:E)))/((MAX(E:E))-(MIN(E:E))))</f>
        <v>7.4312159658343688</v>
      </c>
      <c r="G37" s="81" t="s">
        <v>160</v>
      </c>
      <c r="H37" s="64" t="s">
        <v>158</v>
      </c>
      <c r="I37" s="56">
        <v>0</v>
      </c>
      <c r="J37" s="72">
        <v>20</v>
      </c>
      <c r="K37" s="60" t="s">
        <v>158</v>
      </c>
      <c r="L37" s="56">
        <v>50</v>
      </c>
      <c r="M37" s="60" t="s">
        <v>452</v>
      </c>
      <c r="N37" s="69" t="s">
        <v>30</v>
      </c>
      <c r="O37" s="61">
        <v>0</v>
      </c>
      <c r="P37" s="72"/>
      <c r="Q37" s="60" t="s">
        <v>719</v>
      </c>
      <c r="R37" s="56">
        <v>75</v>
      </c>
      <c r="S37" s="19" t="s">
        <v>180</v>
      </c>
      <c r="T37" s="60" t="s">
        <v>166</v>
      </c>
      <c r="U37" s="56">
        <v>0</v>
      </c>
      <c r="V37" s="23">
        <f>F37+I37+L37+O37+R37+U37</f>
        <v>132.43121596583438</v>
      </c>
      <c r="W37" s="20">
        <v>6</v>
      </c>
      <c r="X37" s="87">
        <f>V37/W37</f>
        <v>22.071869327639064</v>
      </c>
    </row>
    <row r="38" spans="1:24">
      <c r="A38" s="219" t="s">
        <v>834</v>
      </c>
      <c r="B38" s="220" t="s">
        <v>833</v>
      </c>
      <c r="C38" s="39">
        <v>10.202637125448041</v>
      </c>
      <c r="D38" s="30">
        <v>82.940312000000006</v>
      </c>
      <c r="E38" s="107">
        <f>D38/(C38+D38)*100</f>
        <v>89.04625930224006</v>
      </c>
      <c r="F38" s="100">
        <f>100-(100*((E38)-(MIN(E:E)))/((MAX(E:E))-(MIN(E:E))))</f>
        <v>10.953740697759926</v>
      </c>
      <c r="G38" s="81" t="s">
        <v>162</v>
      </c>
      <c r="H38" s="64" t="s">
        <v>158</v>
      </c>
      <c r="I38" s="56">
        <v>100</v>
      </c>
      <c r="J38" s="72">
        <v>30</v>
      </c>
      <c r="K38" s="60" t="s">
        <v>158</v>
      </c>
      <c r="L38" s="56">
        <v>75</v>
      </c>
      <c r="M38" s="60" t="s">
        <v>455</v>
      </c>
      <c r="N38" s="69" t="s">
        <v>30</v>
      </c>
      <c r="O38" s="61">
        <v>0</v>
      </c>
      <c r="P38" s="72" t="s">
        <v>702</v>
      </c>
      <c r="Q38" s="27" t="s">
        <v>663</v>
      </c>
      <c r="R38" s="56">
        <v>75</v>
      </c>
      <c r="S38" s="19" t="s">
        <v>180</v>
      </c>
      <c r="T38" s="60" t="s">
        <v>166</v>
      </c>
      <c r="U38" s="56">
        <v>0</v>
      </c>
      <c r="V38" s="23">
        <f>F38+I38+L38+O38+R38+U38</f>
        <v>260.95374069775994</v>
      </c>
      <c r="W38" s="20">
        <v>6</v>
      </c>
      <c r="X38" s="87">
        <f>V38/W38</f>
        <v>43.492290116293326</v>
      </c>
    </row>
    <row r="39" spans="1:24">
      <c r="A39" s="219" t="s">
        <v>952</v>
      </c>
      <c r="B39" s="220" t="s">
        <v>951</v>
      </c>
      <c r="C39" s="39">
        <v>13.853907413232156</v>
      </c>
      <c r="D39" s="30">
        <v>105.84270176220788</v>
      </c>
      <c r="E39" s="107">
        <f>D39/(C39+D39)*100</f>
        <v>88.425814641978377</v>
      </c>
      <c r="F39" s="100">
        <f>100-(100*((E39)-(MIN(E:E)))/((MAX(E:E))-(MIN(E:E))))</f>
        <v>11.574185358021623</v>
      </c>
      <c r="G39" s="81" t="s">
        <v>160</v>
      </c>
      <c r="H39" s="64" t="s">
        <v>158</v>
      </c>
      <c r="I39" s="56">
        <v>0</v>
      </c>
      <c r="J39" s="72">
        <v>30</v>
      </c>
      <c r="K39" s="60" t="s">
        <v>158</v>
      </c>
      <c r="L39" s="56">
        <v>75</v>
      </c>
      <c r="M39" s="60" t="s">
        <v>456</v>
      </c>
      <c r="N39" s="69" t="s">
        <v>30</v>
      </c>
      <c r="O39" s="61">
        <v>25</v>
      </c>
      <c r="P39" s="72">
        <v>300</v>
      </c>
      <c r="Q39" s="27" t="s">
        <v>30</v>
      </c>
      <c r="R39" s="56">
        <v>100</v>
      </c>
      <c r="S39" s="19" t="s">
        <v>180</v>
      </c>
      <c r="T39" s="60" t="s">
        <v>166</v>
      </c>
      <c r="U39" s="56">
        <v>0</v>
      </c>
      <c r="V39" s="23">
        <f>F39+I39+L39+O39+R39+U39</f>
        <v>211.57418535802162</v>
      </c>
      <c r="W39" s="20">
        <v>6</v>
      </c>
      <c r="X39" s="87">
        <f>V39/W39</f>
        <v>35.262364226336935</v>
      </c>
    </row>
    <row r="40" spans="1:24">
      <c r="A40" s="219" t="s">
        <v>992</v>
      </c>
      <c r="B40" s="220" t="s">
        <v>991</v>
      </c>
      <c r="C40" s="39">
        <v>9.5741640909090897</v>
      </c>
      <c r="D40" s="30">
        <v>74.965282000000002</v>
      </c>
      <c r="E40" s="107">
        <f>D40/(C40+D40)*100</f>
        <v>88.674915044258086</v>
      </c>
      <c r="F40" s="100">
        <f>100-(100*((E40)-(MIN(E:E)))/((MAX(E:E))-(MIN(E:E))))</f>
        <v>11.325084955741914</v>
      </c>
      <c r="G40" s="81" t="s">
        <v>160</v>
      </c>
      <c r="H40" s="64" t="s">
        <v>158</v>
      </c>
      <c r="I40" s="56">
        <v>0</v>
      </c>
      <c r="J40" s="72">
        <v>40</v>
      </c>
      <c r="K40" s="60" t="s">
        <v>158</v>
      </c>
      <c r="L40" s="56">
        <v>100</v>
      </c>
      <c r="M40" s="60" t="s">
        <v>459</v>
      </c>
      <c r="N40" s="69" t="s">
        <v>30</v>
      </c>
      <c r="O40" s="61">
        <v>0</v>
      </c>
      <c r="P40" s="72" t="s">
        <v>212</v>
      </c>
      <c r="Q40" s="27" t="s">
        <v>187</v>
      </c>
      <c r="R40" s="56">
        <v>75</v>
      </c>
      <c r="S40" s="19" t="s">
        <v>180</v>
      </c>
      <c r="T40" s="60" t="s">
        <v>166</v>
      </c>
      <c r="U40" s="56">
        <v>0</v>
      </c>
      <c r="V40" s="23">
        <f>F40+I40+L40+O40+R40+U40</f>
        <v>186.32508495574191</v>
      </c>
      <c r="W40" s="20">
        <v>6</v>
      </c>
      <c r="X40" s="87">
        <f>V40/W40</f>
        <v>31.054180825956987</v>
      </c>
    </row>
    <row r="41" spans="1:24">
      <c r="A41" s="219" t="s">
        <v>940</v>
      </c>
      <c r="B41" s="220" t="s">
        <v>939</v>
      </c>
      <c r="C41" s="39">
        <v>6.0180460000000009</v>
      </c>
      <c r="D41" s="30">
        <v>74.965282000000002</v>
      </c>
      <c r="E41" s="107">
        <f>D41/(C41+D41)*100</f>
        <v>92.568784034165645</v>
      </c>
      <c r="F41" s="100">
        <f>100-(100*((E41)-(MIN(E:E)))/((MAX(E:E))-(MIN(E:E))))</f>
        <v>7.4312159658343688</v>
      </c>
      <c r="G41" s="81" t="s">
        <v>161</v>
      </c>
      <c r="H41" s="64" t="s">
        <v>158</v>
      </c>
      <c r="I41" s="56">
        <v>50</v>
      </c>
      <c r="J41" s="72">
        <v>30</v>
      </c>
      <c r="K41" s="60" t="s">
        <v>158</v>
      </c>
      <c r="L41" s="56">
        <v>75</v>
      </c>
      <c r="M41" s="60" t="s">
        <v>456</v>
      </c>
      <c r="N41" s="69" t="s">
        <v>30</v>
      </c>
      <c r="O41" s="61">
        <v>25</v>
      </c>
      <c r="P41" s="72"/>
      <c r="Q41" s="60" t="s">
        <v>719</v>
      </c>
      <c r="R41" s="56">
        <v>75</v>
      </c>
      <c r="S41" s="19" t="s">
        <v>180</v>
      </c>
      <c r="T41" s="60" t="s">
        <v>166</v>
      </c>
      <c r="U41" s="56">
        <v>0</v>
      </c>
      <c r="V41" s="23">
        <f>F41+I41+L41+O41+R41+U41</f>
        <v>232.43121596583438</v>
      </c>
      <c r="W41" s="20">
        <v>6</v>
      </c>
      <c r="X41" s="87">
        <f>V41/W41</f>
        <v>38.738535994305728</v>
      </c>
    </row>
    <row r="42" spans="1:24">
      <c r="A42" s="219" t="s">
        <v>990</v>
      </c>
      <c r="B42" s="220" t="s">
        <v>989</v>
      </c>
      <c r="C42" s="39">
        <v>11.948166003246749</v>
      </c>
      <c r="D42" s="30">
        <v>95.923317827957035</v>
      </c>
      <c r="E42" s="107">
        <f>D42/(C42+D42)*100</f>
        <v>88.923702929735242</v>
      </c>
      <c r="F42" s="100">
        <f>100-(100*((E42)-(MIN(E:E)))/((MAX(E:E))-(MIN(E:E))))</f>
        <v>11.076297070264758</v>
      </c>
      <c r="G42" s="81" t="s">
        <v>163</v>
      </c>
      <c r="H42" s="60" t="s">
        <v>158</v>
      </c>
      <c r="I42" s="56">
        <v>50</v>
      </c>
      <c r="J42" s="72">
        <v>40</v>
      </c>
      <c r="K42" s="27" t="s">
        <v>30</v>
      </c>
      <c r="L42" s="56">
        <v>100</v>
      </c>
      <c r="M42" s="60" t="s">
        <v>447</v>
      </c>
      <c r="N42" s="69" t="s">
        <v>30</v>
      </c>
      <c r="O42" s="61">
        <v>25</v>
      </c>
      <c r="P42" s="72" t="s">
        <v>684</v>
      </c>
      <c r="Q42" s="27" t="s">
        <v>663</v>
      </c>
      <c r="R42" s="56">
        <v>100</v>
      </c>
      <c r="S42" s="19" t="s">
        <v>180</v>
      </c>
      <c r="T42" s="27" t="s">
        <v>30</v>
      </c>
      <c r="U42" s="56">
        <v>0</v>
      </c>
      <c r="V42" s="23">
        <f>F42+I42+L42+O42+R42+U42</f>
        <v>286.07629707026479</v>
      </c>
      <c r="W42" s="20">
        <v>6</v>
      </c>
      <c r="X42" s="87">
        <f>V42/W42</f>
        <v>47.679382845044131</v>
      </c>
    </row>
    <row r="43" spans="1:24">
      <c r="A43" s="219" t="s">
        <v>980</v>
      </c>
      <c r="B43" s="220" t="s">
        <v>979</v>
      </c>
      <c r="C43" s="39">
        <v>13.440302733333333</v>
      </c>
      <c r="D43" s="30">
        <v>124.94213666666667</v>
      </c>
      <c r="E43" s="107">
        <f>D43/(C43+D43)*100</f>
        <v>90.287566260858</v>
      </c>
      <c r="F43" s="100">
        <f>100-(100*((E43)-(MIN(E:E)))/((MAX(E:E))-(MIN(E:E))))</f>
        <v>9.7124337391419999</v>
      </c>
      <c r="G43" s="81" t="s">
        <v>161</v>
      </c>
      <c r="H43" s="60" t="s">
        <v>158</v>
      </c>
      <c r="I43" s="56">
        <v>50</v>
      </c>
      <c r="J43" s="72" t="s">
        <v>0</v>
      </c>
      <c r="K43" s="60" t="s">
        <v>0</v>
      </c>
      <c r="L43" s="56"/>
      <c r="M43" s="60"/>
      <c r="N43" s="60"/>
      <c r="O43" s="61"/>
      <c r="P43" s="72"/>
      <c r="Q43" s="60" t="s">
        <v>719</v>
      </c>
      <c r="R43" s="56">
        <v>75</v>
      </c>
      <c r="S43" s="19" t="s">
        <v>180</v>
      </c>
      <c r="T43" s="60" t="s">
        <v>166</v>
      </c>
      <c r="U43" s="56">
        <v>0</v>
      </c>
      <c r="V43" s="23">
        <f>F43+I43+L43+O43+R43+U43</f>
        <v>134.712433739142</v>
      </c>
      <c r="W43" s="20">
        <v>4</v>
      </c>
      <c r="X43" s="87">
        <f>V43/W43</f>
        <v>33.6781084347855</v>
      </c>
    </row>
    <row r="44" spans="1:24">
      <c r="A44" s="219" t="s">
        <v>812</v>
      </c>
      <c r="B44" s="220" t="s">
        <v>811</v>
      </c>
      <c r="C44" s="39">
        <v>7.0800541176470588</v>
      </c>
      <c r="D44" s="30">
        <v>99.010749811320792</v>
      </c>
      <c r="E44" s="107">
        <f>D44/(C44+D44)*100</f>
        <v>93.326420523321275</v>
      </c>
      <c r="F44" s="100">
        <f>100-(100*((E44)-(MIN(E:E)))/((MAX(E:E))-(MIN(E:E))))</f>
        <v>6.6735794766787393</v>
      </c>
      <c r="G44" s="70" t="s">
        <v>649</v>
      </c>
      <c r="H44" s="60" t="s">
        <v>710</v>
      </c>
      <c r="I44" s="56">
        <v>100</v>
      </c>
      <c r="J44" s="72" t="s">
        <v>709</v>
      </c>
      <c r="K44" s="60" t="s">
        <v>710</v>
      </c>
      <c r="L44" s="56">
        <v>100</v>
      </c>
      <c r="M44" s="60" t="s">
        <v>708</v>
      </c>
      <c r="N44" s="60"/>
      <c r="O44" s="61">
        <v>0</v>
      </c>
      <c r="P44" s="72" t="s">
        <v>651</v>
      </c>
      <c r="Q44" s="60" t="s">
        <v>652</v>
      </c>
      <c r="R44" s="56">
        <v>100</v>
      </c>
      <c r="S44" s="19" t="s">
        <v>180</v>
      </c>
      <c r="T44" s="60" t="s">
        <v>166</v>
      </c>
      <c r="U44" s="56">
        <v>0</v>
      </c>
      <c r="V44" s="23">
        <f>F44+I44+L44+O44+R44+U44</f>
        <v>306.67357947667875</v>
      </c>
      <c r="W44" s="20">
        <v>6</v>
      </c>
      <c r="X44" s="87">
        <f>V44/W44</f>
        <v>51.112263246113123</v>
      </c>
    </row>
    <row r="45" spans="1:24">
      <c r="A45" s="219" t="s">
        <v>806</v>
      </c>
      <c r="B45" s="220" t="s">
        <v>805</v>
      </c>
      <c r="C45" s="39">
        <v>6.018046</v>
      </c>
      <c r="D45" s="30">
        <v>74.965282000000002</v>
      </c>
      <c r="E45" s="107">
        <f>D45/(C45+D45)*100</f>
        <v>92.568784034165645</v>
      </c>
      <c r="F45" s="100">
        <f>100-(100*((E45)-(MIN(E:E)))/((MAX(E:E))-(MIN(E:E))))</f>
        <v>7.4312159658343688</v>
      </c>
      <c r="G45" s="70" t="s">
        <v>0</v>
      </c>
      <c r="H45" s="60" t="s">
        <v>0</v>
      </c>
      <c r="I45" s="56"/>
      <c r="J45" s="72" t="s">
        <v>215</v>
      </c>
      <c r="K45" s="60" t="s">
        <v>105</v>
      </c>
      <c r="L45" s="56">
        <v>0</v>
      </c>
      <c r="M45" s="60" t="s">
        <v>461</v>
      </c>
      <c r="N45" s="60" t="s">
        <v>105</v>
      </c>
      <c r="O45" s="61">
        <v>0</v>
      </c>
      <c r="P45" s="72"/>
      <c r="Q45" s="27"/>
      <c r="R45" s="56"/>
      <c r="S45" s="19" t="s">
        <v>180</v>
      </c>
      <c r="T45" s="60" t="s">
        <v>166</v>
      </c>
      <c r="U45" s="56">
        <v>0</v>
      </c>
      <c r="V45" s="23">
        <f>F45+I45+L45+O45+R45+U45</f>
        <v>7.4312159658343688</v>
      </c>
      <c r="W45" s="20">
        <v>4</v>
      </c>
      <c r="X45" s="87">
        <f>V45/W45</f>
        <v>1.8578039914585922</v>
      </c>
    </row>
    <row r="46" spans="1:24">
      <c r="A46" s="219" t="s">
        <v>1018</v>
      </c>
      <c r="B46" s="220" t="s">
        <v>1017</v>
      </c>
      <c r="C46" s="39">
        <v>14.52631793103448</v>
      </c>
      <c r="D46" s="30">
        <v>145.245233875</v>
      </c>
      <c r="E46" s="107">
        <f>D46/(C46+D46)*100</f>
        <v>90.908069824176408</v>
      </c>
      <c r="F46" s="100">
        <f>100-(100*((E46)-(MIN(E:E)))/((MAX(E:E))-(MIN(E:E))))</f>
        <v>9.091930175823606</v>
      </c>
      <c r="G46" s="70" t="s">
        <v>269</v>
      </c>
      <c r="H46" s="60" t="s">
        <v>158</v>
      </c>
      <c r="I46" s="56">
        <v>0</v>
      </c>
      <c r="J46" s="72">
        <v>15</v>
      </c>
      <c r="K46" s="60" t="s">
        <v>158</v>
      </c>
      <c r="L46" s="56">
        <v>25</v>
      </c>
      <c r="M46" s="60" t="s">
        <v>487</v>
      </c>
      <c r="N46" s="60" t="s">
        <v>30</v>
      </c>
      <c r="O46" s="61">
        <v>25</v>
      </c>
      <c r="P46" s="72">
        <v>150</v>
      </c>
      <c r="Q46" s="27" t="s">
        <v>30</v>
      </c>
      <c r="R46" s="56">
        <v>75</v>
      </c>
      <c r="S46" s="19" t="s">
        <v>127</v>
      </c>
      <c r="T46" s="60" t="s">
        <v>166</v>
      </c>
      <c r="U46" s="56">
        <v>0</v>
      </c>
      <c r="V46" s="23">
        <f>F46+I46+L46+O46+R46+U46</f>
        <v>134.09193017582362</v>
      </c>
      <c r="W46" s="20">
        <v>6</v>
      </c>
      <c r="X46" s="87">
        <f>V46/W46</f>
        <v>22.348655029303938</v>
      </c>
    </row>
    <row r="47" spans="1:24">
      <c r="A47" s="219" t="s">
        <v>914</v>
      </c>
      <c r="B47" s="220" t="s">
        <v>913</v>
      </c>
      <c r="C47" s="39">
        <v>13.193408538461549</v>
      </c>
      <c r="D47" s="30">
        <v>108.43192575000002</v>
      </c>
      <c r="E47" s="107">
        <f>D47/(C47+D47)*100</f>
        <v>89.152417450158495</v>
      </c>
      <c r="F47" s="100">
        <f>100-(100*((E47)-(MIN(E:E)))/((MAX(E:E))-(MIN(E:E))))</f>
        <v>10.847582549841505</v>
      </c>
      <c r="G47" s="70" t="s">
        <v>269</v>
      </c>
      <c r="H47" s="60" t="s">
        <v>158</v>
      </c>
      <c r="I47" s="56">
        <v>0</v>
      </c>
      <c r="J47" s="72" t="s">
        <v>0</v>
      </c>
      <c r="K47" s="60" t="s">
        <v>714</v>
      </c>
      <c r="L47" s="56">
        <v>25</v>
      </c>
      <c r="M47" s="60" t="s">
        <v>487</v>
      </c>
      <c r="N47" s="60" t="s">
        <v>30</v>
      </c>
      <c r="O47" s="61">
        <v>25</v>
      </c>
      <c r="P47" s="72" t="s">
        <v>220</v>
      </c>
      <c r="Q47" s="60" t="s">
        <v>105</v>
      </c>
      <c r="R47" s="56">
        <v>75</v>
      </c>
      <c r="S47" s="19" t="s">
        <v>127</v>
      </c>
      <c r="T47" s="60" t="s">
        <v>166</v>
      </c>
      <c r="U47" s="56">
        <v>0</v>
      </c>
      <c r="V47" s="23">
        <f>F47+I47+L47+O47+R47+U47</f>
        <v>135.84758254984149</v>
      </c>
      <c r="W47" s="20">
        <v>6</v>
      </c>
      <c r="X47" s="87">
        <f>V47/W47</f>
        <v>22.641263758306916</v>
      </c>
    </row>
    <row r="48" spans="1:24">
      <c r="A48" s="219" t="s">
        <v>898</v>
      </c>
      <c r="B48" s="220" t="s">
        <v>897</v>
      </c>
      <c r="C48" s="39">
        <v>8.6345877391304402</v>
      </c>
      <c r="D48" s="30">
        <v>155.34974101204804</v>
      </c>
      <c r="E48" s="107">
        <f>D48/(C48+D48)*100</f>
        <v>94.734504324353992</v>
      </c>
      <c r="F48" s="100">
        <f>100-(100*((E48)-(MIN(E:E)))/((MAX(E:E))-(MIN(E:E))))</f>
        <v>5.2654956756460223</v>
      </c>
      <c r="G48" s="70" t="s">
        <v>291</v>
      </c>
      <c r="H48" s="60" t="s">
        <v>292</v>
      </c>
      <c r="I48" s="56">
        <v>0</v>
      </c>
      <c r="J48" s="72" t="s">
        <v>293</v>
      </c>
      <c r="K48" s="60" t="s">
        <v>264</v>
      </c>
      <c r="L48" s="56">
        <v>0</v>
      </c>
      <c r="M48" s="60" t="s">
        <v>491</v>
      </c>
      <c r="N48" s="60" t="s">
        <v>105</v>
      </c>
      <c r="O48" s="61">
        <v>25</v>
      </c>
      <c r="P48" s="72">
        <v>75</v>
      </c>
      <c r="Q48" s="27" t="s">
        <v>187</v>
      </c>
      <c r="R48" s="56">
        <v>25</v>
      </c>
      <c r="S48" s="19" t="s">
        <v>170</v>
      </c>
      <c r="T48" s="60" t="s">
        <v>166</v>
      </c>
      <c r="U48" s="56">
        <v>0</v>
      </c>
      <c r="V48" s="23">
        <f>F48+I48+L48+O48+R48+U48</f>
        <v>55.265495675646022</v>
      </c>
      <c r="W48" s="20">
        <v>6</v>
      </c>
      <c r="X48" s="87">
        <f>V48/W48</f>
        <v>9.2109159459410037</v>
      </c>
    </row>
    <row r="49" spans="1:24">
      <c r="A49" s="219" t="s">
        <v>1066</v>
      </c>
      <c r="B49" s="220" t="s">
        <v>1065</v>
      </c>
      <c r="C49" s="39">
        <v>6.018046</v>
      </c>
      <c r="D49" s="107"/>
      <c r="E49" s="107">
        <f>D49/(C49+D49)*100</f>
        <v>0</v>
      </c>
      <c r="F49" s="100">
        <f>100-(100*((E49)-(MIN(E:E)))/((MAX(E:E))-(MIN(E:E))))</f>
        <v>100</v>
      </c>
      <c r="G49" s="70">
        <v>2</v>
      </c>
      <c r="H49" s="60" t="s">
        <v>158</v>
      </c>
      <c r="I49" s="56">
        <v>50</v>
      </c>
      <c r="J49" s="72" t="s">
        <v>0</v>
      </c>
      <c r="K49" s="60" t="s">
        <v>0</v>
      </c>
      <c r="L49" s="56"/>
      <c r="M49" s="60"/>
      <c r="N49" s="60"/>
      <c r="O49" s="61"/>
      <c r="P49" s="72"/>
      <c r="Q49" s="27"/>
      <c r="R49" s="56"/>
      <c r="S49" s="19" t="s">
        <v>170</v>
      </c>
      <c r="T49" s="60" t="s">
        <v>166</v>
      </c>
      <c r="U49" s="56">
        <v>0</v>
      </c>
      <c r="V49" s="23">
        <f>F49+I49+L49+O49+R49+U49</f>
        <v>150</v>
      </c>
      <c r="W49" s="20">
        <v>3</v>
      </c>
      <c r="X49" s="87">
        <f>V49/W49</f>
        <v>50</v>
      </c>
    </row>
    <row r="50" spans="1:24">
      <c r="A50" s="219" t="s">
        <v>904</v>
      </c>
      <c r="B50" s="220" t="s">
        <v>903</v>
      </c>
      <c r="C50" s="39">
        <v>8.8444990651685416</v>
      </c>
      <c r="D50" s="30">
        <v>125.4424318398312</v>
      </c>
      <c r="E50" s="107">
        <f>D50/(C50+D50)*100</f>
        <v>93.413730580062548</v>
      </c>
      <c r="F50" s="100">
        <f>100-(100*((E50)-(MIN(E:E)))/((MAX(E:E))-(MIN(E:E))))</f>
        <v>6.5862694199374516</v>
      </c>
      <c r="G50" s="81" t="s">
        <v>296</v>
      </c>
      <c r="H50" s="60" t="s">
        <v>277</v>
      </c>
      <c r="I50" s="56">
        <v>0</v>
      </c>
      <c r="J50" s="72">
        <v>6</v>
      </c>
      <c r="K50" s="60" t="s">
        <v>158</v>
      </c>
      <c r="L50" s="56">
        <v>0</v>
      </c>
      <c r="M50" s="60" t="s">
        <v>493</v>
      </c>
      <c r="N50" s="60" t="s">
        <v>30</v>
      </c>
      <c r="O50" s="61">
        <v>0</v>
      </c>
      <c r="P50" s="72" t="s">
        <v>294</v>
      </c>
      <c r="Q50" s="27" t="s">
        <v>243</v>
      </c>
      <c r="R50" s="56">
        <v>50</v>
      </c>
      <c r="S50" s="19" t="s">
        <v>170</v>
      </c>
      <c r="T50" s="60" t="s">
        <v>166</v>
      </c>
      <c r="U50" s="56">
        <v>0</v>
      </c>
      <c r="V50" s="23">
        <f>F50+I50+L50+O50+R50+U50</f>
        <v>56.586269419937452</v>
      </c>
      <c r="W50" s="20">
        <v>6</v>
      </c>
      <c r="X50" s="87">
        <f>V50/W50</f>
        <v>9.431044903322908</v>
      </c>
    </row>
    <row r="51" spans="1:24">
      <c r="A51" s="219" t="s">
        <v>1004</v>
      </c>
      <c r="B51" s="220" t="s">
        <v>1003</v>
      </c>
      <c r="C51" s="39">
        <v>12.036092</v>
      </c>
      <c r="D51" s="30"/>
      <c r="E51" s="107">
        <f>D51/(C51+D51)*100</f>
        <v>0</v>
      </c>
      <c r="F51" s="100">
        <f>100-(100*((E51)-(MIN(E:E)))/((MAX(E:E))-(MIN(E:E))))</f>
        <v>100</v>
      </c>
      <c r="G51" s="70" t="s">
        <v>165</v>
      </c>
      <c r="H51" s="60" t="s">
        <v>158</v>
      </c>
      <c r="I51" s="56">
        <v>50</v>
      </c>
      <c r="J51" s="72" t="s">
        <v>0</v>
      </c>
      <c r="K51" s="60" t="s">
        <v>0</v>
      </c>
      <c r="L51" s="56"/>
      <c r="M51" s="60"/>
      <c r="N51" s="60"/>
      <c r="O51" s="61"/>
      <c r="P51" s="72">
        <v>221</v>
      </c>
      <c r="Q51" s="60" t="s">
        <v>652</v>
      </c>
      <c r="R51" s="56">
        <v>100</v>
      </c>
      <c r="S51" s="19" t="s">
        <v>173</v>
      </c>
      <c r="T51" s="60" t="s">
        <v>166</v>
      </c>
      <c r="U51" s="56">
        <v>50</v>
      </c>
      <c r="V51" s="23">
        <f>F51+I51+L51+O51+R51+U51</f>
        <v>300</v>
      </c>
      <c r="W51" s="20">
        <v>4</v>
      </c>
      <c r="X51" s="87">
        <f>V51/W51</f>
        <v>75</v>
      </c>
    </row>
    <row r="52" spans="1:24">
      <c r="A52" s="219" t="s">
        <v>916</v>
      </c>
      <c r="B52" s="220" t="s">
        <v>915</v>
      </c>
      <c r="C52" s="39">
        <v>13.098100117647059</v>
      </c>
      <c r="D52" s="30">
        <v>202.72301611267611</v>
      </c>
      <c r="E52" s="107">
        <f>D52/(C52+D52)*100</f>
        <v>93.93103865533304</v>
      </c>
      <c r="F52" s="100">
        <f>100-(100*((E52)-(MIN(E:E)))/((MAX(E:E))-(MIN(E:E))))</f>
        <v>6.0689613446669739</v>
      </c>
      <c r="G52" s="70" t="s">
        <v>0</v>
      </c>
      <c r="H52" s="60" t="s">
        <v>0</v>
      </c>
      <c r="I52" s="56"/>
      <c r="J52" s="72" t="s">
        <v>0</v>
      </c>
      <c r="K52" s="60" t="s">
        <v>0</v>
      </c>
      <c r="L52" s="56"/>
      <c r="M52" s="60"/>
      <c r="N52" s="60"/>
      <c r="O52" s="61"/>
      <c r="P52" s="72"/>
      <c r="Q52" s="27"/>
      <c r="R52" s="56"/>
      <c r="S52" s="19" t="s">
        <v>170</v>
      </c>
      <c r="T52" s="60" t="s">
        <v>166</v>
      </c>
      <c r="U52" s="56">
        <v>0</v>
      </c>
      <c r="V52" s="23">
        <f>F52+I52+L52+O52+R52+U52</f>
        <v>6.0689613446669739</v>
      </c>
      <c r="W52" s="20">
        <v>2</v>
      </c>
      <c r="X52" s="87">
        <f>V52/W52</f>
        <v>3.034480672333487</v>
      </c>
    </row>
    <row r="53" spans="1:24">
      <c r="A53" s="219" t="s">
        <v>882</v>
      </c>
      <c r="B53" s="220" t="s">
        <v>881</v>
      </c>
      <c r="C53" s="39">
        <v>8.8428431020408258</v>
      </c>
      <c r="D53" s="30">
        <v>101.32669984615391</v>
      </c>
      <c r="E53" s="107">
        <f>D53/(C53+D53)*100</f>
        <v>91.973423084636906</v>
      </c>
      <c r="F53" s="100">
        <f>100-(100*((E53)-(MIN(E:E)))/((MAX(E:E))-(MIN(E:E))))</f>
        <v>8.0265769153630941</v>
      </c>
      <c r="G53" s="70">
        <v>2</v>
      </c>
      <c r="H53" s="60" t="s">
        <v>158</v>
      </c>
      <c r="I53" s="56">
        <v>50</v>
      </c>
      <c r="J53" s="72">
        <v>10</v>
      </c>
      <c r="K53" s="60" t="s">
        <v>158</v>
      </c>
      <c r="L53" s="56">
        <v>25</v>
      </c>
      <c r="M53" s="60" t="s">
        <v>495</v>
      </c>
      <c r="N53" s="60" t="s">
        <v>30</v>
      </c>
      <c r="O53" s="61">
        <v>0</v>
      </c>
      <c r="P53" s="72"/>
      <c r="Q53" s="27"/>
      <c r="R53" s="56"/>
      <c r="S53" s="8" t="s">
        <v>300</v>
      </c>
      <c r="T53" s="64" t="s">
        <v>301</v>
      </c>
      <c r="U53" s="56">
        <v>50</v>
      </c>
      <c r="V53" s="23">
        <f>F53+I53+L53+O53+R53+U53</f>
        <v>133.02657691536308</v>
      </c>
      <c r="W53" s="20">
        <v>5</v>
      </c>
      <c r="X53" s="87">
        <f>V53/W53</f>
        <v>26.605315383072615</v>
      </c>
    </row>
    <row r="54" spans="1:24">
      <c r="A54" s="219" t="s">
        <v>810</v>
      </c>
      <c r="B54" s="220" t="s">
        <v>809</v>
      </c>
      <c r="C54" s="39">
        <v>17.956736099421995</v>
      </c>
      <c r="D54" s="30">
        <v>142.52824710592455</v>
      </c>
      <c r="E54" s="107">
        <f>D54/(C54+D54)*100</f>
        <v>88.810955554361328</v>
      </c>
      <c r="F54" s="100">
        <f>100-(100*((E54)-(MIN(E:E)))/((MAX(E:E))-(MIN(E:E))))</f>
        <v>11.189044445638672</v>
      </c>
      <c r="G54" s="83" t="s">
        <v>304</v>
      </c>
      <c r="H54" s="64" t="s">
        <v>247</v>
      </c>
      <c r="I54" s="56">
        <v>100</v>
      </c>
      <c r="J54" s="72">
        <v>40</v>
      </c>
      <c r="K54" s="60" t="s">
        <v>158</v>
      </c>
      <c r="L54" s="56">
        <v>100</v>
      </c>
      <c r="M54" s="60" t="s">
        <v>497</v>
      </c>
      <c r="N54" s="60" t="s">
        <v>30</v>
      </c>
      <c r="O54" s="61">
        <v>25</v>
      </c>
      <c r="P54" s="73" t="s">
        <v>701</v>
      </c>
      <c r="Q54" s="28" t="s">
        <v>660</v>
      </c>
      <c r="R54" s="56">
        <v>100</v>
      </c>
      <c r="S54" s="19" t="s">
        <v>180</v>
      </c>
      <c r="T54" s="27" t="s">
        <v>166</v>
      </c>
      <c r="U54" s="56">
        <v>0</v>
      </c>
      <c r="V54" s="23">
        <f>F54+I54+L54+O54+R54+U54</f>
        <v>336.18904444563867</v>
      </c>
      <c r="W54" s="20">
        <v>6</v>
      </c>
      <c r="X54" s="87">
        <f>V54/W54</f>
        <v>56.031507407606448</v>
      </c>
    </row>
    <row r="55" spans="1:24">
      <c r="A55" s="219" t="s">
        <v>1048</v>
      </c>
      <c r="B55" s="220" t="s">
        <v>1047</v>
      </c>
      <c r="C55" s="39">
        <v>13.687630728246335</v>
      </c>
      <c r="D55" s="30">
        <v>111.6295247248909</v>
      </c>
      <c r="E55" s="107">
        <f>D55/(C55+D55)*100</f>
        <v>89.077608186402799</v>
      </c>
      <c r="F55" s="100">
        <f>100-(100*((E55)-(MIN(E:E)))/((MAX(E:E))-(MIN(E:E))))</f>
        <v>10.922391813597201</v>
      </c>
      <c r="G55" s="83" t="s">
        <v>307</v>
      </c>
      <c r="H55" s="64" t="s">
        <v>247</v>
      </c>
      <c r="I55" s="56">
        <v>100</v>
      </c>
      <c r="J55" s="72">
        <v>20</v>
      </c>
      <c r="K55" s="60" t="s">
        <v>158</v>
      </c>
      <c r="L55" s="56">
        <v>50</v>
      </c>
      <c r="M55" s="60" t="s">
        <v>499</v>
      </c>
      <c r="N55" s="60" t="s">
        <v>30</v>
      </c>
      <c r="O55" s="61">
        <v>25</v>
      </c>
      <c r="P55" s="72" t="s">
        <v>653</v>
      </c>
      <c r="Q55" s="64" t="s">
        <v>652</v>
      </c>
      <c r="R55" s="56">
        <v>75</v>
      </c>
      <c r="S55" s="19" t="s">
        <v>124</v>
      </c>
      <c r="T55" s="60" t="s">
        <v>166</v>
      </c>
      <c r="U55" s="56">
        <v>100</v>
      </c>
      <c r="V55" s="23">
        <f>F55+I55+L55+O55+R55+U55</f>
        <v>360.92239181359719</v>
      </c>
      <c r="W55" s="20">
        <v>6</v>
      </c>
      <c r="X55" s="87">
        <f>V55/W55</f>
        <v>60.153731968932867</v>
      </c>
    </row>
    <row r="56" spans="1:24">
      <c r="A56" s="219" t="s">
        <v>864</v>
      </c>
      <c r="B56" s="220" t="s">
        <v>863</v>
      </c>
      <c r="C56" s="39">
        <v>18.054138000000002</v>
      </c>
      <c r="D56" s="107"/>
      <c r="E56" s="107">
        <f>D56/(C56+D56)*100</f>
        <v>0</v>
      </c>
      <c r="F56" s="100">
        <f>100-(100*((E56)-(MIN(E:E)))/((MAX(E:E))-(MIN(E:E))))</f>
        <v>100</v>
      </c>
      <c r="G56" s="70" t="s">
        <v>0</v>
      </c>
      <c r="H56" s="60" t="s">
        <v>0</v>
      </c>
      <c r="I56" s="56"/>
      <c r="J56" s="72" t="s">
        <v>0</v>
      </c>
      <c r="K56" s="60" t="s">
        <v>0</v>
      </c>
      <c r="L56" s="56"/>
      <c r="N56" s="60" t="s">
        <v>716</v>
      </c>
      <c r="O56" s="61">
        <v>25</v>
      </c>
      <c r="P56" s="72"/>
      <c r="Q56" s="27"/>
      <c r="R56" s="56"/>
      <c r="S56" s="19" t="s">
        <v>124</v>
      </c>
      <c r="T56" s="60" t="s">
        <v>166</v>
      </c>
      <c r="U56" s="56">
        <v>100</v>
      </c>
      <c r="V56" s="23">
        <f>F56+I56+L56+O56+R56+U56</f>
        <v>225</v>
      </c>
      <c r="W56" s="20">
        <v>3</v>
      </c>
      <c r="X56" s="87">
        <f>V56/W56</f>
        <v>75</v>
      </c>
    </row>
    <row r="57" spans="1:24">
      <c r="A57" s="219" t="s">
        <v>836</v>
      </c>
      <c r="B57" s="220" t="s">
        <v>835</v>
      </c>
      <c r="C57" s="39">
        <v>6.018046</v>
      </c>
      <c r="D57" s="30"/>
      <c r="E57" s="107">
        <f>D57/(C57+D57)*100</f>
        <v>0</v>
      </c>
      <c r="F57" s="100">
        <f>100-(100*((E57)-(MIN(E:E)))/((MAX(E:E))-(MIN(E:E))))</f>
        <v>100</v>
      </c>
      <c r="G57" s="80" t="s">
        <v>312</v>
      </c>
      <c r="H57" s="64" t="s">
        <v>313</v>
      </c>
      <c r="I57" s="56">
        <v>100</v>
      </c>
      <c r="J57" s="73" t="s">
        <v>311</v>
      </c>
      <c r="K57" s="64" t="s">
        <v>105</v>
      </c>
      <c r="L57" s="56">
        <v>75</v>
      </c>
      <c r="M57" s="60" t="s">
        <v>499</v>
      </c>
      <c r="N57" s="60" t="s">
        <v>30</v>
      </c>
      <c r="O57" s="61">
        <v>25</v>
      </c>
      <c r="P57" s="73" t="s">
        <v>654</v>
      </c>
      <c r="Q57" s="64" t="s">
        <v>655</v>
      </c>
      <c r="R57" s="56">
        <v>100</v>
      </c>
      <c r="S57" s="19" t="s">
        <v>174</v>
      </c>
      <c r="T57" s="60" t="s">
        <v>166</v>
      </c>
      <c r="U57" s="56">
        <v>25</v>
      </c>
      <c r="V57" s="23">
        <f>F57+I57+L57+O57+R57+U57</f>
        <v>425</v>
      </c>
      <c r="W57" s="20">
        <v>6</v>
      </c>
      <c r="X57" s="87">
        <f>V57/W57</f>
        <v>70.833333333333329</v>
      </c>
    </row>
    <row r="58" spans="1:24">
      <c r="A58" s="219" t="s">
        <v>910</v>
      </c>
      <c r="B58" s="220" t="s">
        <v>909</v>
      </c>
      <c r="C58" s="39">
        <v>14.155122281690142</v>
      </c>
      <c r="D58" s="30">
        <v>98.031522615384688</v>
      </c>
      <c r="E58" s="107">
        <f>D58/(C58+D58)*100</f>
        <v>87.382524635907686</v>
      </c>
      <c r="F58" s="100">
        <f>100-(100*((E58)-(MIN(E:E)))/((MAX(E:E))-(MIN(E:E))))</f>
        <v>12.617475364092314</v>
      </c>
      <c r="G58" s="80" t="s">
        <v>314</v>
      </c>
      <c r="H58" s="64" t="s">
        <v>277</v>
      </c>
      <c r="I58" s="56">
        <v>0</v>
      </c>
      <c r="J58" s="72" t="s">
        <v>0</v>
      </c>
      <c r="K58" s="60" t="s">
        <v>0</v>
      </c>
      <c r="L58" s="56"/>
      <c r="M58" s="60" t="s">
        <v>499</v>
      </c>
      <c r="N58" s="60" t="s">
        <v>30</v>
      </c>
      <c r="O58" s="61">
        <v>25</v>
      </c>
      <c r="P58" s="72"/>
      <c r="Q58" s="27"/>
      <c r="R58" s="56"/>
      <c r="S58" s="19" t="s">
        <v>124</v>
      </c>
      <c r="T58" s="60" t="s">
        <v>166</v>
      </c>
      <c r="U58" s="56">
        <v>100</v>
      </c>
      <c r="V58" s="23">
        <f>F58+I58+L58+O58+R58+U58</f>
        <v>137.61747536409231</v>
      </c>
      <c r="W58" s="20">
        <v>4</v>
      </c>
      <c r="X58" s="87">
        <f>V58/W58</f>
        <v>34.404368841023079</v>
      </c>
    </row>
    <row r="59" spans="1:24">
      <c r="A59" s="219" t="s">
        <v>854</v>
      </c>
      <c r="B59" s="220" t="s">
        <v>853</v>
      </c>
      <c r="C59" s="39">
        <v>18.054138000000002</v>
      </c>
      <c r="D59" s="30">
        <v>74.965282000000002</v>
      </c>
      <c r="E59" s="107">
        <f>D59/(C59+D59)*100</f>
        <v>80.591001319939437</v>
      </c>
      <c r="F59" s="100">
        <f>100-(100*((E59)-(MIN(E:E)))/((MAX(E:E))-(MIN(E:E))))</f>
        <v>19.408998680060563</v>
      </c>
      <c r="G59" s="81" t="s">
        <v>167</v>
      </c>
      <c r="H59" s="60" t="s">
        <v>158</v>
      </c>
      <c r="I59" s="56">
        <v>50</v>
      </c>
      <c r="J59" s="72">
        <v>25</v>
      </c>
      <c r="K59" s="60" t="s">
        <v>158</v>
      </c>
      <c r="L59" s="56">
        <v>50</v>
      </c>
      <c r="M59" s="60"/>
      <c r="N59" s="60" t="s">
        <v>716</v>
      </c>
      <c r="O59" s="61">
        <v>25</v>
      </c>
      <c r="P59" s="72" t="s">
        <v>656</v>
      </c>
      <c r="Q59" s="60" t="s">
        <v>652</v>
      </c>
      <c r="R59" s="56">
        <v>100</v>
      </c>
      <c r="S59" s="19" t="s">
        <v>170</v>
      </c>
      <c r="T59" s="60" t="s">
        <v>166</v>
      </c>
      <c r="U59" s="56">
        <v>0</v>
      </c>
      <c r="V59" s="23">
        <f>F59+I59+L59+O59+R59+U59</f>
        <v>244.40899868006056</v>
      </c>
      <c r="W59" s="20">
        <v>6</v>
      </c>
      <c r="X59" s="87">
        <f>V59/W59</f>
        <v>40.734833113343427</v>
      </c>
    </row>
    <row r="60" spans="1:24">
      <c r="A60" s="219" t="s">
        <v>918</v>
      </c>
      <c r="B60" s="220" t="s">
        <v>917</v>
      </c>
      <c r="C60" s="39">
        <v>10.184385538461537</v>
      </c>
      <c r="D60" s="30">
        <v>139.221238</v>
      </c>
      <c r="E60" s="107">
        <f>D60/(C60+D60)*100</f>
        <v>93.183398792322052</v>
      </c>
      <c r="F60" s="100">
        <f>100-(100*((E60)-(MIN(E:E)))/((MAX(E:E))-(MIN(E:E))))</f>
        <v>6.8166012076779339</v>
      </c>
      <c r="G60" s="81" t="s">
        <v>160</v>
      </c>
      <c r="H60" s="60" t="s">
        <v>158</v>
      </c>
      <c r="I60" s="56">
        <v>0</v>
      </c>
      <c r="J60" s="72">
        <v>10</v>
      </c>
      <c r="K60" s="60" t="s">
        <v>158</v>
      </c>
      <c r="L60" s="56">
        <v>25</v>
      </c>
      <c r="M60" s="60" t="s">
        <v>503</v>
      </c>
      <c r="N60" s="60" t="s">
        <v>30</v>
      </c>
      <c r="O60" s="61">
        <v>25</v>
      </c>
      <c r="P60" s="73" t="s">
        <v>317</v>
      </c>
      <c r="Q60" s="28" t="s">
        <v>243</v>
      </c>
      <c r="R60" s="56">
        <v>50</v>
      </c>
      <c r="S60" s="19" t="s">
        <v>125</v>
      </c>
      <c r="T60" s="60" t="s">
        <v>166</v>
      </c>
      <c r="U60" s="56">
        <v>25</v>
      </c>
      <c r="V60" s="23">
        <f>F60+I60+L60+O60+R60+U60</f>
        <v>131.81660120767793</v>
      </c>
      <c r="W60" s="20">
        <v>6</v>
      </c>
      <c r="X60" s="87">
        <f>V60/W60</f>
        <v>21.969433534612989</v>
      </c>
    </row>
    <row r="61" spans="1:24">
      <c r="A61" s="219" t="s">
        <v>920</v>
      </c>
      <c r="B61" s="221" t="s">
        <v>919</v>
      </c>
      <c r="C61" s="39"/>
      <c r="D61" s="30"/>
      <c r="E61" s="107"/>
      <c r="F61" s="100"/>
      <c r="G61" s="80" t="s">
        <v>0</v>
      </c>
      <c r="H61" s="69" t="s">
        <v>0</v>
      </c>
      <c r="I61" s="56"/>
      <c r="J61" s="72" t="s">
        <v>0</v>
      </c>
      <c r="K61" s="60" t="s">
        <v>0</v>
      </c>
      <c r="L61" s="56"/>
      <c r="M61" s="60"/>
      <c r="N61" s="60"/>
      <c r="O61" s="61"/>
      <c r="P61" s="72"/>
      <c r="Q61" s="27"/>
      <c r="R61" s="56"/>
      <c r="S61" s="19" t="s">
        <v>516</v>
      </c>
      <c r="T61" s="27" t="s">
        <v>517</v>
      </c>
      <c r="U61" s="56">
        <v>50</v>
      </c>
      <c r="V61" s="23">
        <f>F61+I61+L61+O61+R61+U61</f>
        <v>50</v>
      </c>
      <c r="W61" s="20">
        <v>1</v>
      </c>
      <c r="X61" s="87">
        <f>V61/W61</f>
        <v>50</v>
      </c>
    </row>
    <row r="62" spans="1:24">
      <c r="A62" s="219" t="s">
        <v>870</v>
      </c>
      <c r="B62" s="221" t="s">
        <v>869</v>
      </c>
      <c r="C62" s="39">
        <v>14.328680952380953</v>
      </c>
      <c r="D62" s="30">
        <v>118.91044731034482</v>
      </c>
      <c r="E62" s="107">
        <f>D62/(C62+D62)*100</f>
        <v>89.245891098801593</v>
      </c>
      <c r="F62" s="100">
        <f>100-(100*((E62)-(MIN(E:E)))/((MAX(E:E))-(MIN(E:E))))</f>
        <v>10.754108901198421</v>
      </c>
      <c r="G62" s="70" t="s">
        <v>320</v>
      </c>
      <c r="H62" s="60" t="s">
        <v>247</v>
      </c>
      <c r="I62" s="56">
        <v>0</v>
      </c>
      <c r="J62" s="70" t="s">
        <v>169</v>
      </c>
      <c r="K62" s="69" t="s">
        <v>158</v>
      </c>
      <c r="L62" s="56">
        <v>0</v>
      </c>
      <c r="M62" s="60" t="s">
        <v>505</v>
      </c>
      <c r="N62" s="60" t="s">
        <v>30</v>
      </c>
      <c r="O62" s="61">
        <v>25</v>
      </c>
      <c r="P62" s="72">
        <v>100</v>
      </c>
      <c r="Q62" s="27" t="s">
        <v>30</v>
      </c>
      <c r="R62" s="56">
        <v>50</v>
      </c>
      <c r="S62" s="19" t="s">
        <v>170</v>
      </c>
      <c r="T62" s="27" t="s">
        <v>166</v>
      </c>
      <c r="U62" s="56">
        <v>0</v>
      </c>
      <c r="V62" s="23">
        <f>F62+I62+L62+O62+R62+U62</f>
        <v>85.754108901198421</v>
      </c>
      <c r="W62" s="20">
        <v>6</v>
      </c>
      <c r="X62" s="87">
        <f>V62/W62</f>
        <v>14.29235148353307</v>
      </c>
    </row>
    <row r="63" spans="1:24">
      <c r="A63" s="219" t="s">
        <v>816</v>
      </c>
      <c r="B63" s="220" t="s">
        <v>815</v>
      </c>
      <c r="C63" s="39">
        <v>9.1083939459459469</v>
      </c>
      <c r="D63" s="30">
        <v>146.89143094594598</v>
      </c>
      <c r="E63" s="107">
        <f>D63/(C63+D63)*100</f>
        <v>94.161279378192845</v>
      </c>
      <c r="F63" s="100">
        <f>100-(100*((E63)-(MIN(E:E)))/((MAX(E:E))-(MIN(E:E))))</f>
        <v>5.8387206218071555</v>
      </c>
      <c r="G63" s="80" t="s">
        <v>123</v>
      </c>
      <c r="H63" s="64" t="s">
        <v>30</v>
      </c>
      <c r="I63" s="56">
        <v>0</v>
      </c>
      <c r="J63" s="73">
        <v>5</v>
      </c>
      <c r="K63" s="28" t="s">
        <v>158</v>
      </c>
      <c r="L63" s="56">
        <v>0</v>
      </c>
      <c r="M63" s="60" t="s">
        <v>499</v>
      </c>
      <c r="N63" s="60" t="s">
        <v>30</v>
      </c>
      <c r="O63" s="61">
        <v>25</v>
      </c>
      <c r="P63" s="72">
        <v>144</v>
      </c>
      <c r="Q63" s="28" t="s">
        <v>30</v>
      </c>
      <c r="R63" s="56">
        <v>50</v>
      </c>
      <c r="S63" s="43" t="s">
        <v>124</v>
      </c>
      <c r="T63" s="28" t="s">
        <v>30</v>
      </c>
      <c r="U63" s="56">
        <v>100</v>
      </c>
      <c r="V63" s="23">
        <f>F63+I63+L63+O63+R63+U63</f>
        <v>180.83872062180717</v>
      </c>
      <c r="W63" s="20">
        <v>6</v>
      </c>
      <c r="X63" s="87">
        <f>V63/W63</f>
        <v>30.139786770301196</v>
      </c>
    </row>
    <row r="64" spans="1:24">
      <c r="A64" s="219" t="s">
        <v>862</v>
      </c>
      <c r="B64" s="220" t="s">
        <v>861</v>
      </c>
      <c r="C64" s="39">
        <v>8.6927331111111101</v>
      </c>
      <c r="D64" s="30">
        <v>93.706602500000002</v>
      </c>
      <c r="E64" s="107">
        <f>D64/(C64+D64)*100</f>
        <v>91.510947742743085</v>
      </c>
      <c r="F64" s="100">
        <f>100-(100*((E64)-(MIN(E:E)))/((MAX(E:E))-(MIN(E:E))))</f>
        <v>8.4890522572569154</v>
      </c>
      <c r="G64" s="81" t="s">
        <v>161</v>
      </c>
      <c r="H64" s="64" t="s">
        <v>158</v>
      </c>
      <c r="I64" s="56">
        <v>50</v>
      </c>
      <c r="J64" s="72">
        <v>20</v>
      </c>
      <c r="K64" s="64" t="s">
        <v>158</v>
      </c>
      <c r="L64" s="56">
        <v>50</v>
      </c>
      <c r="M64" s="60" t="s">
        <v>499</v>
      </c>
      <c r="N64" s="60" t="s">
        <v>30</v>
      </c>
      <c r="O64" s="61">
        <v>25</v>
      </c>
      <c r="P64" s="72" t="s">
        <v>325</v>
      </c>
      <c r="Q64" s="27" t="s">
        <v>198</v>
      </c>
      <c r="R64" s="56">
        <v>25</v>
      </c>
      <c r="S64" s="19" t="s">
        <v>180</v>
      </c>
      <c r="T64" s="64" t="s">
        <v>166</v>
      </c>
      <c r="U64" s="56">
        <v>0</v>
      </c>
      <c r="V64" s="23">
        <f>F64+I64+L64+O64+R64+U64</f>
        <v>158.4890522572569</v>
      </c>
      <c r="W64" s="20">
        <v>6</v>
      </c>
      <c r="X64" s="87">
        <f>V64/W64</f>
        <v>26.414842042876149</v>
      </c>
    </row>
    <row r="65" spans="1:24">
      <c r="A65" s="219" t="s">
        <v>846</v>
      </c>
      <c r="B65" s="220" t="s">
        <v>845</v>
      </c>
      <c r="C65" s="39">
        <v>10.512291891025647</v>
      </c>
      <c r="D65" s="30">
        <v>83.294757777777775</v>
      </c>
      <c r="E65" s="107">
        <f>D65/(C65+D65)*100</f>
        <v>88.793708012201108</v>
      </c>
      <c r="F65" s="100">
        <f>100-(100*((E65)-(MIN(E:E)))/((MAX(E:E))-(MIN(E:E))))</f>
        <v>11.206291987798892</v>
      </c>
      <c r="G65" s="81" t="s">
        <v>161</v>
      </c>
      <c r="H65" s="64" t="s">
        <v>158</v>
      </c>
      <c r="I65" s="56">
        <v>50</v>
      </c>
      <c r="J65" s="72" t="s">
        <v>329</v>
      </c>
      <c r="K65" s="64" t="s">
        <v>277</v>
      </c>
      <c r="L65" s="56">
        <v>25</v>
      </c>
      <c r="M65" s="60" t="s">
        <v>499</v>
      </c>
      <c r="N65" s="60" t="s">
        <v>30</v>
      </c>
      <c r="O65" s="61">
        <v>25</v>
      </c>
      <c r="P65" s="72" t="s">
        <v>326</v>
      </c>
      <c r="Q65" s="60" t="s">
        <v>198</v>
      </c>
      <c r="R65" s="56">
        <v>50</v>
      </c>
      <c r="S65" s="19" t="s">
        <v>180</v>
      </c>
      <c r="T65" s="64" t="s">
        <v>166</v>
      </c>
      <c r="U65" s="56">
        <v>0</v>
      </c>
      <c r="V65" s="23">
        <f>F65+I65+L65+O65+R65+U65</f>
        <v>161.20629198779889</v>
      </c>
      <c r="W65" s="20">
        <v>6</v>
      </c>
      <c r="X65" s="87">
        <f>V65/W65</f>
        <v>26.867715331299816</v>
      </c>
    </row>
    <row r="66" spans="1:24">
      <c r="A66" s="219" t="s">
        <v>900</v>
      </c>
      <c r="B66" s="220" t="s">
        <v>899</v>
      </c>
      <c r="C66" s="39">
        <v>25.312672590529257</v>
      </c>
      <c r="D66" s="30">
        <v>151.88278488541664</v>
      </c>
      <c r="E66" s="107">
        <f>D66/(C66+D66)*100</f>
        <v>85.71482985450379</v>
      </c>
      <c r="F66" s="100">
        <f>100-(100*((E66)-(MIN(E:E)))/((MAX(E:E))-(MIN(E:E))))</f>
        <v>14.28517014549621</v>
      </c>
      <c r="G66" s="81" t="s">
        <v>161</v>
      </c>
      <c r="H66" s="64" t="s">
        <v>158</v>
      </c>
      <c r="I66" s="56">
        <v>50</v>
      </c>
      <c r="J66" s="72" t="s">
        <v>577</v>
      </c>
      <c r="K66" s="64" t="s">
        <v>30</v>
      </c>
      <c r="L66" s="56">
        <v>25</v>
      </c>
      <c r="M66" s="60" t="s">
        <v>578</v>
      </c>
      <c r="N66" s="60" t="s">
        <v>30</v>
      </c>
      <c r="O66" s="61">
        <v>100</v>
      </c>
      <c r="P66" s="72" t="s">
        <v>667</v>
      </c>
      <c r="Q66" s="27" t="s">
        <v>668</v>
      </c>
      <c r="R66" s="56">
        <v>100</v>
      </c>
      <c r="S66" s="19" t="s">
        <v>124</v>
      </c>
      <c r="T66" s="64" t="s">
        <v>166</v>
      </c>
      <c r="U66" s="56">
        <v>100</v>
      </c>
      <c r="V66" s="23">
        <f>F66+I66+L66+O66+R66+U66</f>
        <v>389.28517014549618</v>
      </c>
      <c r="W66" s="20">
        <v>6</v>
      </c>
      <c r="X66" s="87">
        <f>V66/W66</f>
        <v>64.880861690916035</v>
      </c>
    </row>
    <row r="67" spans="1:24">
      <c r="A67" s="219" t="s">
        <v>1034</v>
      </c>
      <c r="B67" s="221" t="s">
        <v>1033</v>
      </c>
      <c r="C67" s="39"/>
      <c r="D67" s="30"/>
      <c r="E67" s="107"/>
      <c r="F67" s="100"/>
      <c r="G67" s="83" t="s">
        <v>582</v>
      </c>
      <c r="H67" s="64" t="s">
        <v>247</v>
      </c>
      <c r="I67" s="56">
        <v>100</v>
      </c>
      <c r="J67" s="72" t="s">
        <v>581</v>
      </c>
      <c r="K67" s="60" t="s">
        <v>247</v>
      </c>
      <c r="L67" s="56">
        <v>25</v>
      </c>
      <c r="M67" s="60" t="s">
        <v>583</v>
      </c>
      <c r="N67" s="60" t="s">
        <v>30</v>
      </c>
      <c r="O67" s="61">
        <v>75</v>
      </c>
      <c r="P67" s="73" t="s">
        <v>584</v>
      </c>
      <c r="Q67" s="28" t="s">
        <v>243</v>
      </c>
      <c r="R67" s="56">
        <v>75</v>
      </c>
      <c r="S67" s="19" t="s">
        <v>180</v>
      </c>
      <c r="T67" s="64" t="s">
        <v>166</v>
      </c>
      <c r="U67" s="56">
        <v>0</v>
      </c>
      <c r="V67" s="23">
        <f>F67+I67+L67+O67+R67+U67</f>
        <v>275</v>
      </c>
      <c r="W67" s="20">
        <v>5</v>
      </c>
      <c r="X67" s="87">
        <f>V67/W67</f>
        <v>55</v>
      </c>
    </row>
    <row r="68" spans="1:24">
      <c r="A68" s="219" t="s">
        <v>1030</v>
      </c>
      <c r="B68" s="220" t="s">
        <v>1029</v>
      </c>
      <c r="C68" s="39">
        <v>21.370017226788455</v>
      </c>
      <c r="D68" s="30">
        <v>185.35802102872049</v>
      </c>
      <c r="E68" s="107">
        <f>D68/(C68+D68)*100</f>
        <v>89.662738829661876</v>
      </c>
      <c r="F68" s="100">
        <f>100-(100*((E68)-(MIN(E:E)))/((MAX(E:E))-(MIN(E:E))))</f>
        <v>10.33726117033811</v>
      </c>
      <c r="G68" s="81" t="s">
        <v>330</v>
      </c>
      <c r="H68" s="64" t="s">
        <v>247</v>
      </c>
      <c r="I68" s="56">
        <v>50</v>
      </c>
      <c r="J68" s="72" t="s">
        <v>331</v>
      </c>
      <c r="K68" s="60" t="s">
        <v>332</v>
      </c>
      <c r="L68" s="56">
        <v>25</v>
      </c>
      <c r="M68" s="60" t="s">
        <v>509</v>
      </c>
      <c r="N68" s="60" t="s">
        <v>105</v>
      </c>
      <c r="O68" s="61">
        <v>25</v>
      </c>
      <c r="P68" s="72" t="s">
        <v>333</v>
      </c>
      <c r="Q68" s="69" t="s">
        <v>30</v>
      </c>
      <c r="R68" s="56">
        <v>75</v>
      </c>
      <c r="S68" s="19" t="s">
        <v>180</v>
      </c>
      <c r="T68" s="64" t="s">
        <v>166</v>
      </c>
      <c r="U68" s="56">
        <v>0</v>
      </c>
      <c r="V68" s="23">
        <f>F68+I68+L68+O68+R68+U68</f>
        <v>185.33726117033811</v>
      </c>
      <c r="W68" s="20">
        <v>6</v>
      </c>
      <c r="X68" s="87">
        <f>V68/W68</f>
        <v>30.889543528389684</v>
      </c>
    </row>
    <row r="69" spans="1:24">
      <c r="A69" s="219" t="s">
        <v>1064</v>
      </c>
      <c r="B69" s="220" t="s">
        <v>1063</v>
      </c>
      <c r="C69" s="39">
        <v>24.436579445871548</v>
      </c>
      <c r="D69" s="30">
        <v>167.33321874999982</v>
      </c>
      <c r="E69" s="107">
        <f>D69/(C69+D69)*100</f>
        <v>87.257336830008896</v>
      </c>
      <c r="F69" s="100">
        <f>100-(100*((E69)-(MIN(E:E)))/((MAX(E:E))-(MIN(E:E))))</f>
        <v>12.742663169991104</v>
      </c>
      <c r="G69" s="70">
        <v>1</v>
      </c>
      <c r="H69" s="64" t="s">
        <v>158</v>
      </c>
      <c r="I69" s="56">
        <v>0</v>
      </c>
      <c r="J69" s="72" t="s">
        <v>335</v>
      </c>
      <c r="K69" s="60" t="s">
        <v>247</v>
      </c>
      <c r="L69" s="56">
        <v>25</v>
      </c>
      <c r="M69" s="60" t="s">
        <v>499</v>
      </c>
      <c r="N69" s="60" t="s">
        <v>30</v>
      </c>
      <c r="O69" s="61">
        <v>25</v>
      </c>
      <c r="P69" s="72" t="s">
        <v>670</v>
      </c>
      <c r="Q69" s="27" t="s">
        <v>198</v>
      </c>
      <c r="R69" s="56">
        <v>100</v>
      </c>
      <c r="S69" s="19" t="s">
        <v>170</v>
      </c>
      <c r="T69" s="64" t="s">
        <v>166</v>
      </c>
      <c r="U69" s="56">
        <v>0</v>
      </c>
      <c r="V69" s="23">
        <f>F69+I69+L69+O69+R69+U69</f>
        <v>162.74266316999109</v>
      </c>
      <c r="W69" s="20">
        <v>6</v>
      </c>
      <c r="X69" s="87">
        <f>V69/W69</f>
        <v>27.123777194998514</v>
      </c>
    </row>
    <row r="70" spans="1:24">
      <c r="A70" s="219" t="s">
        <v>886</v>
      </c>
      <c r="B70" s="220" t="s">
        <v>885</v>
      </c>
      <c r="C70" s="39">
        <v>10.314548278728598</v>
      </c>
      <c r="D70" s="30">
        <v>97.070429256410307</v>
      </c>
      <c r="E70" s="107">
        <f>D70/(C70+D70)*100</f>
        <v>90.394794024747611</v>
      </c>
      <c r="F70" s="100">
        <f>100-(100*((E70)-(MIN(E:E)))/((MAX(E:E))-(MIN(E:E))))</f>
        <v>9.6052059752523888</v>
      </c>
      <c r="G70" s="81" t="s">
        <v>208</v>
      </c>
      <c r="H70" s="64" t="s">
        <v>30</v>
      </c>
      <c r="I70" s="56">
        <v>100</v>
      </c>
      <c r="J70" s="72">
        <v>30</v>
      </c>
      <c r="K70" s="60" t="s">
        <v>158</v>
      </c>
      <c r="L70" s="56">
        <v>75</v>
      </c>
      <c r="M70" s="60" t="s">
        <v>512</v>
      </c>
      <c r="N70" s="60" t="s">
        <v>30</v>
      </c>
      <c r="O70" s="61">
        <v>0</v>
      </c>
      <c r="P70" s="72" t="s">
        <v>657</v>
      </c>
      <c r="Q70" s="27" t="s">
        <v>658</v>
      </c>
      <c r="R70" s="56">
        <v>75</v>
      </c>
      <c r="S70" s="19" t="s">
        <v>170</v>
      </c>
      <c r="T70" s="64" t="s">
        <v>166</v>
      </c>
      <c r="U70" s="56">
        <v>0</v>
      </c>
      <c r="V70" s="23">
        <f>F70+I70+L70+O70+R70+U70</f>
        <v>259.60520597525237</v>
      </c>
      <c r="W70" s="20">
        <v>6</v>
      </c>
      <c r="X70" s="87">
        <f>V70/W70</f>
        <v>43.267534329208729</v>
      </c>
    </row>
    <row r="71" spans="1:24">
      <c r="A71" s="219" t="s">
        <v>930</v>
      </c>
      <c r="B71" s="220" t="s">
        <v>929</v>
      </c>
      <c r="C71" s="39">
        <v>14.46702683743843</v>
      </c>
      <c r="D71" s="30">
        <v>152.13542523529415</v>
      </c>
      <c r="E71" s="107">
        <f>D71/(C71+D71)*100</f>
        <v>91.316438229178857</v>
      </c>
      <c r="F71" s="100">
        <f>100-(100*((E71)-(MIN(E:E)))/((MAX(E:E))-(MIN(E:E))))</f>
        <v>8.683561770821143</v>
      </c>
      <c r="G71" s="81" t="s">
        <v>208</v>
      </c>
      <c r="H71" s="64" t="s">
        <v>30</v>
      </c>
      <c r="I71" s="56">
        <v>100</v>
      </c>
      <c r="J71" s="72" t="s">
        <v>0</v>
      </c>
      <c r="K71" s="60" t="s">
        <v>713</v>
      </c>
      <c r="L71" s="56">
        <v>75</v>
      </c>
      <c r="M71" s="60" t="s">
        <v>499</v>
      </c>
      <c r="N71" s="60" t="s">
        <v>30</v>
      </c>
      <c r="O71" s="61">
        <v>25</v>
      </c>
      <c r="P71" s="72" t="s">
        <v>659</v>
      </c>
      <c r="Q71" s="60" t="s">
        <v>660</v>
      </c>
      <c r="R71" s="56">
        <v>25</v>
      </c>
      <c r="S71" s="19" t="s">
        <v>170</v>
      </c>
      <c r="T71" s="64" t="s">
        <v>166</v>
      </c>
      <c r="U71" s="56">
        <v>0</v>
      </c>
      <c r="V71" s="23">
        <f>F71+I71+L71+O71+R71+U71</f>
        <v>233.68356177082114</v>
      </c>
      <c r="W71" s="20">
        <v>6</v>
      </c>
      <c r="X71" s="87">
        <f>V71/W71</f>
        <v>38.947260295136857</v>
      </c>
    </row>
    <row r="72" spans="1:24">
      <c r="A72" s="219" t="s">
        <v>830</v>
      </c>
      <c r="B72" s="220" t="s">
        <v>829</v>
      </c>
      <c r="C72" s="39">
        <v>12.499018615384614</v>
      </c>
      <c r="D72" s="30">
        <v>222.81347705555558</v>
      </c>
      <c r="E72" s="107">
        <f>D72/(C72+D72)*100</f>
        <v>94.688331964800042</v>
      </c>
      <c r="F72" s="100">
        <f>100-(100*((E72)-(MIN(E:E)))/((MAX(E:E))-(MIN(E:E))))</f>
        <v>5.3116680351999577</v>
      </c>
      <c r="G72" s="70" t="s">
        <v>0</v>
      </c>
      <c r="H72" s="60" t="s">
        <v>0</v>
      </c>
      <c r="I72" s="56"/>
      <c r="J72" s="72" t="s">
        <v>0</v>
      </c>
      <c r="K72" s="60" t="s">
        <v>713</v>
      </c>
      <c r="L72" s="56">
        <v>75</v>
      </c>
      <c r="M72" s="60"/>
      <c r="N72" s="60"/>
      <c r="O72" s="61"/>
      <c r="P72" s="72"/>
      <c r="Q72" s="27"/>
      <c r="R72" s="56"/>
      <c r="S72" s="19" t="s">
        <v>170</v>
      </c>
      <c r="T72" s="64" t="s">
        <v>166</v>
      </c>
      <c r="U72" s="56">
        <v>0</v>
      </c>
      <c r="V72" s="23">
        <f>F72+I72+L72+O72+R72+U72</f>
        <v>80.311668035199958</v>
      </c>
      <c r="W72" s="20">
        <v>3</v>
      </c>
      <c r="X72" s="87">
        <f>V72/W72</f>
        <v>26.770556011733319</v>
      </c>
    </row>
    <row r="73" spans="1:24">
      <c r="A73" s="219" t="s">
        <v>1036</v>
      </c>
      <c r="B73" s="220" t="s">
        <v>1035</v>
      </c>
      <c r="C73" s="39">
        <v>6.3720487058823529</v>
      </c>
      <c r="D73" s="30">
        <v>172.9968046153846</v>
      </c>
      <c r="E73" s="107">
        <f>D73/(C73+D73)*100</f>
        <v>96.4475166184681</v>
      </c>
      <c r="F73" s="100">
        <f>100-(100*((E73)-(MIN(E:E)))/((MAX(E:E))-(MIN(E:E))))</f>
        <v>3.5524833815318857</v>
      </c>
      <c r="G73" s="70" t="s">
        <v>0</v>
      </c>
      <c r="H73" s="60"/>
      <c r="I73" s="56"/>
      <c r="J73" s="72" t="s">
        <v>0</v>
      </c>
      <c r="K73" s="60" t="s">
        <v>713</v>
      </c>
      <c r="L73" s="56">
        <v>75</v>
      </c>
      <c r="M73" s="60"/>
      <c r="N73" s="60"/>
      <c r="O73" s="61"/>
      <c r="P73" s="72"/>
      <c r="Q73" s="27"/>
      <c r="R73" s="56"/>
      <c r="S73" s="19" t="s">
        <v>170</v>
      </c>
      <c r="T73" s="64" t="s">
        <v>166</v>
      </c>
      <c r="U73" s="56">
        <v>0</v>
      </c>
      <c r="V73" s="23">
        <f>F73+I73+L73+O73+R73+U73</f>
        <v>78.552483381531886</v>
      </c>
      <c r="W73" s="20">
        <v>3</v>
      </c>
      <c r="X73" s="87">
        <f>V73/W73</f>
        <v>26.184161127177294</v>
      </c>
    </row>
    <row r="74" spans="1:24">
      <c r="A74" s="219" t="s">
        <v>1028</v>
      </c>
      <c r="B74" s="220" t="s">
        <v>1027</v>
      </c>
      <c r="C74" s="39">
        <v>12.036092</v>
      </c>
      <c r="D74" s="30"/>
      <c r="E74" s="107">
        <f>D74/(C74+D74)*100</f>
        <v>0</v>
      </c>
      <c r="F74" s="100">
        <f>100-(100*((E74)-(MIN(E:E)))/((MAX(E:E))-(MIN(E:E))))</f>
        <v>100</v>
      </c>
      <c r="G74" s="70" t="s">
        <v>341</v>
      </c>
      <c r="H74" s="60" t="s">
        <v>254</v>
      </c>
      <c r="I74" s="56">
        <v>0</v>
      </c>
      <c r="J74" s="72">
        <v>10</v>
      </c>
      <c r="K74" s="60" t="s">
        <v>105</v>
      </c>
      <c r="L74" s="56">
        <v>25</v>
      </c>
      <c r="M74" s="60" t="s">
        <v>519</v>
      </c>
      <c r="N74" s="60" t="s">
        <v>30</v>
      </c>
      <c r="O74" s="61">
        <v>25</v>
      </c>
      <c r="P74" s="72">
        <v>130</v>
      </c>
      <c r="Q74" s="60" t="s">
        <v>105</v>
      </c>
      <c r="R74" s="56">
        <v>50</v>
      </c>
      <c r="S74" s="19" t="s">
        <v>170</v>
      </c>
      <c r="T74" s="64" t="s">
        <v>166</v>
      </c>
      <c r="U74" s="56">
        <v>0</v>
      </c>
      <c r="V74" s="23">
        <f>F74+I74+L74+O74+R74+U74</f>
        <v>200</v>
      </c>
      <c r="W74" s="20">
        <v>6</v>
      </c>
      <c r="X74" s="87">
        <f>V74/W74</f>
        <v>33.333333333333336</v>
      </c>
    </row>
    <row r="75" spans="1:24">
      <c r="A75" s="219" t="s">
        <v>1008</v>
      </c>
      <c r="B75" s="220" t="s">
        <v>1007</v>
      </c>
      <c r="C75" s="39"/>
      <c r="D75" s="30">
        <v>112.447923</v>
      </c>
      <c r="E75" s="107">
        <f>D75/(C75+D75)*100</f>
        <v>100</v>
      </c>
      <c r="F75" s="100">
        <f>100-(100*((E75)-(MIN(E:E)))/((MAX(E:E))-(MIN(E:E))))</f>
        <v>0</v>
      </c>
      <c r="G75" s="81" t="s">
        <v>164</v>
      </c>
      <c r="H75" s="60" t="s">
        <v>158</v>
      </c>
      <c r="I75" s="56">
        <v>50</v>
      </c>
      <c r="J75" s="72"/>
      <c r="K75" s="27"/>
      <c r="L75" s="56"/>
      <c r="M75" s="60"/>
      <c r="N75" s="60"/>
      <c r="O75" s="61"/>
      <c r="P75" s="72"/>
      <c r="Q75" s="27"/>
      <c r="R75" s="56"/>
      <c r="S75" s="19" t="s">
        <v>170</v>
      </c>
      <c r="T75" s="64" t="s">
        <v>166</v>
      </c>
      <c r="U75" s="56">
        <v>0</v>
      </c>
      <c r="V75" s="23">
        <f>F75+I75+L75+O75+R75+U75</f>
        <v>50</v>
      </c>
      <c r="W75" s="20">
        <v>3</v>
      </c>
      <c r="X75" s="87">
        <f>V75/W75</f>
        <v>16.666666666666668</v>
      </c>
    </row>
    <row r="76" spans="1:24">
      <c r="A76" s="219" t="s">
        <v>1026</v>
      </c>
      <c r="B76" s="220" t="s">
        <v>1025</v>
      </c>
      <c r="C76" s="39"/>
      <c r="D76" s="30">
        <v>74.965282000000002</v>
      </c>
      <c r="E76" s="107">
        <f>D76/(C76+D76)*100</f>
        <v>100</v>
      </c>
      <c r="F76" s="100">
        <f>100-(100*((E76)-(MIN(E:E)))/((MAX(E:E))-(MIN(E:E))))</f>
        <v>0</v>
      </c>
      <c r="G76" s="81" t="s">
        <v>164</v>
      </c>
      <c r="H76" s="60" t="s">
        <v>158</v>
      </c>
      <c r="I76" s="56">
        <v>50</v>
      </c>
      <c r="J76" s="72"/>
      <c r="K76" s="27"/>
      <c r="L76" s="56"/>
      <c r="M76" s="60"/>
      <c r="N76" s="60"/>
      <c r="O76" s="61"/>
      <c r="P76" s="72"/>
      <c r="Q76" s="27"/>
      <c r="R76" s="56"/>
      <c r="S76" s="19" t="s">
        <v>170</v>
      </c>
      <c r="T76" s="64" t="s">
        <v>166</v>
      </c>
      <c r="U76" s="56">
        <v>0</v>
      </c>
      <c r="V76" s="23">
        <f>F76+I76+L76+O76+R76+U76</f>
        <v>50</v>
      </c>
      <c r="W76" s="20">
        <v>3</v>
      </c>
      <c r="X76" s="87">
        <f>V76/W76</f>
        <v>16.666666666666668</v>
      </c>
    </row>
    <row r="77" spans="1:24">
      <c r="A77" s="219" t="s">
        <v>966</v>
      </c>
      <c r="B77" s="220" t="s">
        <v>965</v>
      </c>
      <c r="C77" s="39">
        <v>8.0790206575342456</v>
      </c>
      <c r="D77" s="30">
        <v>112.44792300000005</v>
      </c>
      <c r="E77" s="107">
        <f>D77/(C77+D77)*100</f>
        <v>93.296917342822525</v>
      </c>
      <c r="F77" s="100">
        <f>100-(100*((E77)-(MIN(E:E)))/((MAX(E:E))-(MIN(E:E))))</f>
        <v>6.7030826571774753</v>
      </c>
      <c r="G77" s="81" t="s">
        <v>161</v>
      </c>
      <c r="H77" s="60" t="s">
        <v>158</v>
      </c>
      <c r="I77" s="56">
        <v>50</v>
      </c>
      <c r="J77" s="72">
        <v>10</v>
      </c>
      <c r="K77" s="60" t="s">
        <v>158</v>
      </c>
      <c r="L77" s="56">
        <v>25</v>
      </c>
      <c r="M77" s="60" t="s">
        <v>520</v>
      </c>
      <c r="N77" s="60" t="s">
        <v>30</v>
      </c>
      <c r="O77" s="61">
        <v>0</v>
      </c>
      <c r="P77" s="72">
        <v>125</v>
      </c>
      <c r="Q77" s="27" t="s">
        <v>158</v>
      </c>
      <c r="R77" s="56">
        <v>50</v>
      </c>
      <c r="S77" s="19" t="s">
        <v>232</v>
      </c>
      <c r="T77" s="64" t="s">
        <v>166</v>
      </c>
      <c r="U77" s="56">
        <v>50</v>
      </c>
      <c r="V77" s="23">
        <f>F77+I77+L77+O77+R77+U77</f>
        <v>181.70308265717748</v>
      </c>
      <c r="W77" s="20">
        <v>6</v>
      </c>
      <c r="X77" s="87">
        <f>V77/W77</f>
        <v>30.283847109529578</v>
      </c>
    </row>
    <row r="78" spans="1:24">
      <c r="A78" s="219" t="s">
        <v>1046</v>
      </c>
      <c r="B78" s="220" t="s">
        <v>1045</v>
      </c>
      <c r="C78" s="39">
        <v>24.072184</v>
      </c>
      <c r="D78" s="30"/>
      <c r="E78" s="107">
        <f>D78/(C78+D78)*100</f>
        <v>0</v>
      </c>
      <c r="F78" s="100">
        <f>100-(100*((E78)-(MIN(E:E)))/((MAX(E:E))-(MIN(E:E))))</f>
        <v>100</v>
      </c>
      <c r="G78" s="70" t="s">
        <v>269</v>
      </c>
      <c r="H78" s="60" t="s">
        <v>30</v>
      </c>
      <c r="I78" s="56">
        <v>0</v>
      </c>
      <c r="J78" s="72">
        <v>30</v>
      </c>
      <c r="K78" s="60" t="s">
        <v>30</v>
      </c>
      <c r="L78" s="56">
        <v>75</v>
      </c>
      <c r="M78" s="60" t="s">
        <v>523</v>
      </c>
      <c r="N78" s="60" t="s">
        <v>30</v>
      </c>
      <c r="O78" s="61">
        <v>0</v>
      </c>
      <c r="P78" s="72" t="s">
        <v>343</v>
      </c>
      <c r="Q78" s="27" t="s">
        <v>30</v>
      </c>
      <c r="R78" s="56">
        <v>100</v>
      </c>
      <c r="S78" s="19" t="s">
        <v>125</v>
      </c>
      <c r="T78" s="64" t="s">
        <v>166</v>
      </c>
      <c r="U78" s="56">
        <v>25</v>
      </c>
      <c r="V78" s="23">
        <f>F78+I78+L78+O78+R78+U78</f>
        <v>300</v>
      </c>
      <c r="W78" s="20">
        <v>6</v>
      </c>
      <c r="X78" s="87">
        <f>V78/W78</f>
        <v>50</v>
      </c>
    </row>
    <row r="79" spans="1:24">
      <c r="A79" s="219" t="s">
        <v>850</v>
      </c>
      <c r="B79" s="220" t="s">
        <v>849</v>
      </c>
      <c r="C79" s="39">
        <v>11.243316619438007</v>
      </c>
      <c r="D79" s="30">
        <v>141.57436977546047</v>
      </c>
      <c r="E79" s="107">
        <f>D79/(C79+D79)*100</f>
        <v>92.642660097350245</v>
      </c>
      <c r="F79" s="100">
        <f>100-(100*((E79)-(MIN(E:E)))/((MAX(E:E))-(MIN(E:E))))</f>
        <v>7.3573399026497697</v>
      </c>
      <c r="G79" s="70" t="s">
        <v>211</v>
      </c>
      <c r="H79" s="60" t="s">
        <v>198</v>
      </c>
      <c r="I79" s="56">
        <v>50</v>
      </c>
      <c r="J79" s="72" t="s">
        <v>0</v>
      </c>
      <c r="K79" s="60" t="s">
        <v>0</v>
      </c>
      <c r="L79" s="56"/>
      <c r="M79" s="60" t="s">
        <v>525</v>
      </c>
      <c r="N79" s="60" t="s">
        <v>30</v>
      </c>
      <c r="O79" s="61">
        <v>0</v>
      </c>
      <c r="P79" s="72" t="s">
        <v>661</v>
      </c>
      <c r="Q79" s="60" t="s">
        <v>652</v>
      </c>
      <c r="R79" s="56">
        <v>100</v>
      </c>
      <c r="S79" s="8" t="s">
        <v>125</v>
      </c>
      <c r="T79" s="27" t="s">
        <v>30</v>
      </c>
      <c r="U79" s="56">
        <v>25</v>
      </c>
      <c r="V79" s="23">
        <f>F79+I79+L79+O79+R79+U79</f>
        <v>182.35733990264976</v>
      </c>
      <c r="W79" s="20">
        <v>5</v>
      </c>
      <c r="X79" s="87">
        <f>V79/W79</f>
        <v>36.471467980529951</v>
      </c>
    </row>
    <row r="80" spans="1:24">
      <c r="A80" s="219" t="s">
        <v>896</v>
      </c>
      <c r="B80" s="220" t="s">
        <v>895</v>
      </c>
      <c r="C80" s="39">
        <v>9.0838430188679347</v>
      </c>
      <c r="D80" s="30">
        <v>127.83934563285021</v>
      </c>
      <c r="E80" s="107">
        <f>D80/(C80+D80)*100</f>
        <v>93.365738040198693</v>
      </c>
      <c r="F80" s="100">
        <f>100-(100*((E80)-(MIN(E:E)))/((MAX(E:E))-(MIN(E:E))))</f>
        <v>6.6342619598013215</v>
      </c>
      <c r="G80" s="70" t="s">
        <v>0</v>
      </c>
      <c r="H80" s="60" t="s">
        <v>0</v>
      </c>
      <c r="I80" s="56"/>
      <c r="J80" s="72">
        <v>25</v>
      </c>
      <c r="K80" s="60" t="s">
        <v>158</v>
      </c>
      <c r="L80" s="56">
        <v>50</v>
      </c>
      <c r="M80" s="60" t="s">
        <v>527</v>
      </c>
      <c r="N80" s="60" t="s">
        <v>30</v>
      </c>
      <c r="O80" s="61">
        <v>25</v>
      </c>
      <c r="P80" s="72" t="s">
        <v>695</v>
      </c>
      <c r="Q80" s="60" t="s">
        <v>652</v>
      </c>
      <c r="R80" s="56">
        <v>100</v>
      </c>
      <c r="S80" s="19" t="s">
        <v>180</v>
      </c>
      <c r="T80" s="60" t="s">
        <v>166</v>
      </c>
      <c r="U80" s="56">
        <v>0</v>
      </c>
      <c r="V80" s="23">
        <f>F80+I80+L80+O80+R80+U80</f>
        <v>181.63426195980134</v>
      </c>
      <c r="W80" s="20">
        <v>4</v>
      </c>
      <c r="X80" s="87">
        <f>V80/W80</f>
        <v>45.408565489950334</v>
      </c>
    </row>
    <row r="81" spans="1:24">
      <c r="A81" s="219" t="s">
        <v>1006</v>
      </c>
      <c r="B81" s="220" t="s">
        <v>1005</v>
      </c>
      <c r="C81" s="39">
        <v>17.195774596842099</v>
      </c>
      <c r="D81" s="30">
        <v>133.65780520969417</v>
      </c>
      <c r="E81" s="107">
        <f>D81/(C81+D81)*100</f>
        <v>88.601016549361972</v>
      </c>
      <c r="F81" s="100">
        <f>100-(100*((E81)-(MIN(E:E)))/((MAX(E:E))-(MIN(E:E))))</f>
        <v>11.398983450638028</v>
      </c>
      <c r="G81" s="70" t="s">
        <v>0</v>
      </c>
      <c r="H81" s="60" t="s">
        <v>0</v>
      </c>
      <c r="I81" s="56"/>
      <c r="J81" s="72" t="s">
        <v>0</v>
      </c>
      <c r="K81" s="60" t="s">
        <v>0</v>
      </c>
      <c r="L81" s="56"/>
      <c r="M81" s="60" t="s">
        <v>529</v>
      </c>
      <c r="N81" s="60" t="s">
        <v>30</v>
      </c>
      <c r="O81" s="61">
        <v>0</v>
      </c>
      <c r="P81" s="72">
        <v>263</v>
      </c>
      <c r="Q81" s="60" t="s">
        <v>652</v>
      </c>
      <c r="R81" s="56">
        <v>100</v>
      </c>
      <c r="S81" s="19" t="s">
        <v>170</v>
      </c>
      <c r="T81" s="60" t="s">
        <v>187</v>
      </c>
      <c r="U81" s="56">
        <v>0</v>
      </c>
      <c r="V81" s="23">
        <f>F81+I81+L81+O81+R81+U81</f>
        <v>111.39898345063803</v>
      </c>
      <c r="W81" s="20">
        <v>4</v>
      </c>
      <c r="X81" s="87">
        <f>V81/W81</f>
        <v>27.849745862659507</v>
      </c>
    </row>
    <row r="82" spans="1:24">
      <c r="A82" s="219" t="s">
        <v>972</v>
      </c>
      <c r="B82" s="220" t="s">
        <v>971</v>
      </c>
      <c r="C82" s="39">
        <v>12.036092</v>
      </c>
      <c r="D82" s="30"/>
      <c r="E82" s="107">
        <f>D82/(C82+D82)*100</f>
        <v>0</v>
      </c>
      <c r="F82" s="100">
        <f>100-(100*((E82)-(MIN(E:E)))/((MAX(E:E))-(MIN(E:E))))</f>
        <v>100</v>
      </c>
      <c r="G82" s="70">
        <v>1</v>
      </c>
      <c r="H82" s="60" t="s">
        <v>30</v>
      </c>
      <c r="I82" s="56">
        <v>0</v>
      </c>
      <c r="J82" s="72" t="s">
        <v>0</v>
      </c>
      <c r="K82" s="60" t="s">
        <v>0</v>
      </c>
      <c r="L82" s="56"/>
      <c r="M82" s="60" t="s">
        <v>433</v>
      </c>
      <c r="N82" s="60" t="s">
        <v>30</v>
      </c>
      <c r="O82" s="61">
        <v>100</v>
      </c>
      <c r="P82" s="72"/>
      <c r="Q82" s="27"/>
      <c r="R82" s="56"/>
      <c r="S82" s="19" t="s">
        <v>170</v>
      </c>
      <c r="T82" s="60" t="s">
        <v>166</v>
      </c>
      <c r="U82" s="56">
        <v>0</v>
      </c>
      <c r="V82" s="23">
        <f>F82+I82+L82+O82+R82+U82</f>
        <v>200</v>
      </c>
      <c r="W82" s="20">
        <v>4</v>
      </c>
      <c r="X82" s="87">
        <f>V82/W82</f>
        <v>50</v>
      </c>
    </row>
    <row r="83" spans="1:24">
      <c r="A83" s="219" t="s">
        <v>970</v>
      </c>
      <c r="B83" s="220" t="s">
        <v>969</v>
      </c>
      <c r="C83" s="39">
        <v>43.272616476190478</v>
      </c>
      <c r="D83" s="30">
        <v>248.99182950000008</v>
      </c>
      <c r="E83" s="107">
        <f>D83/(C83+D83)*100</f>
        <v>85.194019638052126</v>
      </c>
      <c r="F83" s="100">
        <f>100-(100*((E83)-(MIN(E:E)))/((MAX(E:E))-(MIN(E:E))))</f>
        <v>14.805980361947874</v>
      </c>
      <c r="G83" s="81" t="s">
        <v>182</v>
      </c>
      <c r="H83" s="60" t="s">
        <v>158</v>
      </c>
      <c r="I83" s="56">
        <v>100</v>
      </c>
      <c r="J83" s="74" t="s">
        <v>183</v>
      </c>
      <c r="K83" s="60" t="s">
        <v>158</v>
      </c>
      <c r="L83" s="56">
        <v>100</v>
      </c>
      <c r="M83" s="60" t="s">
        <v>600</v>
      </c>
      <c r="N83" s="60" t="s">
        <v>30</v>
      </c>
      <c r="O83" s="61">
        <v>100</v>
      </c>
      <c r="P83" s="73" t="s">
        <v>673</v>
      </c>
      <c r="Q83" s="28" t="s">
        <v>663</v>
      </c>
      <c r="R83" s="56">
        <v>100</v>
      </c>
      <c r="S83" s="19" t="s">
        <v>180</v>
      </c>
      <c r="T83" s="60" t="s">
        <v>166</v>
      </c>
      <c r="U83" s="56">
        <v>0</v>
      </c>
      <c r="V83" s="23">
        <f>F83+I83+L83+O83+R83+U83</f>
        <v>414.80598036194789</v>
      </c>
      <c r="W83" s="20">
        <v>6</v>
      </c>
      <c r="X83" s="87">
        <f>V83/W83</f>
        <v>69.134330060324643</v>
      </c>
    </row>
    <row r="84" spans="1:24">
      <c r="A84" s="219" t="s">
        <v>996</v>
      </c>
      <c r="B84" s="220" t="s">
        <v>995</v>
      </c>
      <c r="C84" s="39">
        <v>15.281215302170301</v>
      </c>
      <c r="D84" s="30">
        <v>108.93392540625004</v>
      </c>
      <c r="E84" s="107">
        <f>D84/(C84+D84)*100</f>
        <v>87.697783688027968</v>
      </c>
      <c r="F84" s="100">
        <f>100-(100*((E84)-(MIN(E:E)))/((MAX(E:E))-(MIN(E:E))))</f>
        <v>12.302216311972018</v>
      </c>
      <c r="G84" s="81" t="s">
        <v>603</v>
      </c>
      <c r="H84" s="60" t="s">
        <v>247</v>
      </c>
      <c r="I84" s="56">
        <v>100</v>
      </c>
      <c r="J84" s="74" t="s">
        <v>602</v>
      </c>
      <c r="K84" s="60" t="s">
        <v>247</v>
      </c>
      <c r="L84" s="56">
        <v>25</v>
      </c>
      <c r="M84" s="60" t="s">
        <v>604</v>
      </c>
      <c r="N84" s="60" t="s">
        <v>30</v>
      </c>
      <c r="O84" s="61">
        <v>0</v>
      </c>
      <c r="P84" s="72" t="s">
        <v>605</v>
      </c>
      <c r="Q84" s="27" t="s">
        <v>253</v>
      </c>
      <c r="R84" s="56">
        <v>75</v>
      </c>
      <c r="S84" s="19" t="s">
        <v>180</v>
      </c>
      <c r="T84" s="60" t="s">
        <v>166</v>
      </c>
      <c r="U84" s="56">
        <v>0</v>
      </c>
      <c r="V84" s="23">
        <f>F84+I84+L84+O84+R84+U84</f>
        <v>212.30221631197202</v>
      </c>
      <c r="W84" s="20">
        <v>6</v>
      </c>
      <c r="X84" s="87">
        <f>V84/W84</f>
        <v>35.383702718662001</v>
      </c>
    </row>
    <row r="85" spans="1:24">
      <c r="A85" s="219" t="s">
        <v>1012</v>
      </c>
      <c r="B85" s="221" t="s">
        <v>1011</v>
      </c>
      <c r="C85" s="39">
        <v>6.018046</v>
      </c>
      <c r="D85" s="30"/>
      <c r="E85" s="107">
        <f>D85/(C85+D85)*100</f>
        <v>0</v>
      </c>
      <c r="F85" s="100">
        <f>100-(100*((E85)-(MIN(E:E)))/((MAX(E:E))-(MIN(E:E))))</f>
        <v>100</v>
      </c>
      <c r="G85" s="70" t="s">
        <v>607</v>
      </c>
      <c r="H85" s="60" t="s">
        <v>105</v>
      </c>
      <c r="I85" s="56">
        <v>50</v>
      </c>
      <c r="J85" s="72">
        <v>10</v>
      </c>
      <c r="K85" s="60" t="s">
        <v>158</v>
      </c>
      <c r="L85" s="56">
        <v>25</v>
      </c>
      <c r="M85" s="60" t="s">
        <v>433</v>
      </c>
      <c r="N85" s="60" t="s">
        <v>30</v>
      </c>
      <c r="O85" s="61">
        <v>100</v>
      </c>
      <c r="P85" s="72">
        <v>113</v>
      </c>
      <c r="Q85" s="27" t="s">
        <v>105</v>
      </c>
      <c r="R85" s="56">
        <v>50</v>
      </c>
      <c r="S85" s="19" t="s">
        <v>180</v>
      </c>
      <c r="T85" s="60" t="s">
        <v>166</v>
      </c>
      <c r="U85" s="56">
        <v>0</v>
      </c>
      <c r="V85" s="23">
        <f>F85+I85+L85+O85+R85+U85</f>
        <v>325</v>
      </c>
      <c r="W85" s="20">
        <v>6</v>
      </c>
      <c r="X85" s="87">
        <f>V85/W85</f>
        <v>54.166666666666664</v>
      </c>
    </row>
    <row r="86" spans="1:24">
      <c r="A86" s="219" t="s">
        <v>926</v>
      </c>
      <c r="B86" s="220" t="s">
        <v>925</v>
      </c>
      <c r="C86" s="39">
        <v>22.868574800000005</v>
      </c>
      <c r="D86" s="30">
        <v>149.930564</v>
      </c>
      <c r="E86" s="107">
        <f>D86/(C86+D86)*100</f>
        <v>86.765805108283317</v>
      </c>
      <c r="F86" s="100">
        <f>100-(100*((E86)-(MIN(E:E)))/((MAX(E:E))-(MIN(E:E))))</f>
        <v>13.234194891716683</v>
      </c>
      <c r="G86" s="81" t="s">
        <v>611</v>
      </c>
      <c r="H86" s="60" t="s">
        <v>264</v>
      </c>
      <c r="I86" s="56">
        <v>100</v>
      </c>
      <c r="J86" s="72">
        <v>20</v>
      </c>
      <c r="K86" s="60" t="s">
        <v>158</v>
      </c>
      <c r="L86" s="56">
        <v>50</v>
      </c>
      <c r="M86" s="60" t="s">
        <v>609</v>
      </c>
      <c r="N86" s="60" t="s">
        <v>30</v>
      </c>
      <c r="O86" s="61">
        <v>25</v>
      </c>
      <c r="P86" s="72" t="s">
        <v>671</v>
      </c>
      <c r="Q86" s="27" t="s">
        <v>672</v>
      </c>
      <c r="R86" s="56">
        <v>100</v>
      </c>
      <c r="S86" s="19" t="s">
        <v>180</v>
      </c>
      <c r="T86" s="60" t="s">
        <v>166</v>
      </c>
      <c r="U86" s="56">
        <v>0</v>
      </c>
      <c r="V86" s="23">
        <f>F86+I86+L86+O86+R86+U86</f>
        <v>288.2341948917167</v>
      </c>
      <c r="W86" s="20">
        <v>6</v>
      </c>
      <c r="X86" s="87">
        <f>V86/W86</f>
        <v>48.039032481952781</v>
      </c>
    </row>
    <row r="87" spans="1:24">
      <c r="A87" s="219" t="s">
        <v>1032</v>
      </c>
      <c r="B87" s="220" t="s">
        <v>1031</v>
      </c>
      <c r="C87" s="39">
        <v>26.152496197530869</v>
      </c>
      <c r="D87" s="30">
        <v>118.69502983333332</v>
      </c>
      <c r="E87" s="107">
        <f>D87/(C87+D87)*100</f>
        <v>81.94480988791048</v>
      </c>
      <c r="F87" s="100">
        <f>100-(100*((E87)-(MIN(E:E)))/((MAX(E:E))-(MIN(E:E))))</f>
        <v>18.05519011208952</v>
      </c>
      <c r="G87" s="70" t="s">
        <v>616</v>
      </c>
      <c r="H87" s="60" t="s">
        <v>105</v>
      </c>
      <c r="I87" s="56">
        <v>0</v>
      </c>
      <c r="J87" s="72" t="s">
        <v>615</v>
      </c>
      <c r="K87" s="60" t="s">
        <v>277</v>
      </c>
      <c r="L87" s="56">
        <v>0</v>
      </c>
      <c r="M87" s="60" t="s">
        <v>613</v>
      </c>
      <c r="N87" s="60" t="s">
        <v>105</v>
      </c>
      <c r="O87" s="61">
        <v>25</v>
      </c>
      <c r="P87" s="72" t="s">
        <v>694</v>
      </c>
      <c r="Q87" s="60" t="s">
        <v>655</v>
      </c>
      <c r="R87" s="56">
        <v>100</v>
      </c>
      <c r="S87" s="19" t="s">
        <v>180</v>
      </c>
      <c r="T87" s="60" t="s">
        <v>166</v>
      </c>
      <c r="U87" s="56">
        <v>0</v>
      </c>
      <c r="V87" s="23">
        <f>F87+I87+L87+O87+R87+U87</f>
        <v>143.05519011208952</v>
      </c>
      <c r="W87" s="20">
        <v>6</v>
      </c>
      <c r="X87" s="87">
        <f>V87/W87</f>
        <v>23.842531685348252</v>
      </c>
    </row>
    <row r="88" spans="1:24">
      <c r="A88" s="219" t="s">
        <v>968</v>
      </c>
      <c r="B88" s="220" t="s">
        <v>967</v>
      </c>
      <c r="C88" s="39">
        <v>39.117298999999996</v>
      </c>
      <c r="D88" s="30"/>
      <c r="E88" s="107">
        <f>D88/(C88+D88)*100</f>
        <v>0</v>
      </c>
      <c r="F88" s="100">
        <f>100-(100*((E88)-(MIN(E:E)))/((MAX(E:E))-(MIN(E:E))))</f>
        <v>100</v>
      </c>
      <c r="G88" s="81" t="s">
        <v>159</v>
      </c>
      <c r="H88" s="60" t="s">
        <v>158</v>
      </c>
      <c r="I88" s="56">
        <v>100</v>
      </c>
      <c r="J88" s="74" t="s">
        <v>618</v>
      </c>
      <c r="K88" s="60" t="s">
        <v>247</v>
      </c>
      <c r="L88" s="56">
        <v>50</v>
      </c>
      <c r="M88" s="60" t="s">
        <v>619</v>
      </c>
      <c r="N88" s="60" t="s">
        <v>30</v>
      </c>
      <c r="O88" s="61">
        <v>100</v>
      </c>
      <c r="P88" s="72" t="s">
        <v>662</v>
      </c>
      <c r="Q88" s="60" t="s">
        <v>663</v>
      </c>
      <c r="R88" s="56">
        <v>100</v>
      </c>
      <c r="S88" s="19" t="s">
        <v>180</v>
      </c>
      <c r="T88" s="60" t="s">
        <v>166</v>
      </c>
      <c r="U88" s="56">
        <v>0</v>
      </c>
      <c r="V88" s="23">
        <f>F88+I88+L88+O88+R88+U88</f>
        <v>450</v>
      </c>
      <c r="W88" s="20">
        <v>6</v>
      </c>
      <c r="X88" s="87">
        <f>V88/W88</f>
        <v>75</v>
      </c>
    </row>
    <row r="89" spans="1:24">
      <c r="A89" s="219" t="s">
        <v>958</v>
      </c>
      <c r="B89" s="220" t="s">
        <v>957</v>
      </c>
      <c r="C89" s="39">
        <v>14.844513466666671</v>
      </c>
      <c r="D89" s="30">
        <v>114.79058806250001</v>
      </c>
      <c r="E89" s="107">
        <f>D89/(C89+D89)*100</f>
        <v>88.549001550072603</v>
      </c>
      <c r="F89" s="100">
        <f>100-(100*((E89)-(MIN(E:E)))/((MAX(E:E))-(MIN(E:E))))</f>
        <v>11.450998449927397</v>
      </c>
      <c r="G89" s="81" t="s">
        <v>622</v>
      </c>
      <c r="H89" s="60" t="s">
        <v>247</v>
      </c>
      <c r="I89" s="56">
        <v>50</v>
      </c>
      <c r="J89" s="74" t="s">
        <v>621</v>
      </c>
      <c r="K89" s="60" t="s">
        <v>247</v>
      </c>
      <c r="L89" s="56">
        <v>0</v>
      </c>
      <c r="M89" s="60" t="s">
        <v>623</v>
      </c>
      <c r="N89" s="60" t="s">
        <v>254</v>
      </c>
      <c r="O89" s="61">
        <v>0</v>
      </c>
      <c r="P89" s="72" t="s">
        <v>625</v>
      </c>
      <c r="Q89" s="60" t="s">
        <v>313</v>
      </c>
      <c r="R89" s="56">
        <v>50</v>
      </c>
      <c r="S89" s="19" t="s">
        <v>180</v>
      </c>
      <c r="T89" s="60" t="s">
        <v>166</v>
      </c>
      <c r="U89" s="56">
        <v>0</v>
      </c>
      <c r="V89" s="23">
        <f>F89+I89+L89+O89+R89+U89</f>
        <v>111.4509984499274</v>
      </c>
      <c r="W89" s="20">
        <v>6</v>
      </c>
      <c r="X89" s="87">
        <f>V89/W89</f>
        <v>18.575166408321234</v>
      </c>
    </row>
    <row r="90" spans="1:24">
      <c r="A90" s="219" t="s">
        <v>1054</v>
      </c>
      <c r="B90" s="220" t="s">
        <v>1053</v>
      </c>
      <c r="C90" s="39">
        <v>28.414318455696236</v>
      </c>
      <c r="D90" s="30">
        <v>168.50796624489789</v>
      </c>
      <c r="E90" s="107">
        <f>D90/(C90+D90)*100</f>
        <v>85.570795860459299</v>
      </c>
      <c r="F90" s="100">
        <f>100-(100*((E90)-(MIN(E:E)))/((MAX(E:E))-(MIN(E:E))))</f>
        <v>14.429204139540701</v>
      </c>
      <c r="G90" s="81" t="s">
        <v>627</v>
      </c>
      <c r="H90" s="60" t="s">
        <v>247</v>
      </c>
      <c r="I90" s="56">
        <v>100</v>
      </c>
      <c r="J90" s="74" t="s">
        <v>184</v>
      </c>
      <c r="K90" s="60" t="s">
        <v>158</v>
      </c>
      <c r="L90" s="56">
        <v>0</v>
      </c>
      <c r="M90" s="60" t="s">
        <v>619</v>
      </c>
      <c r="N90" s="60" t="s">
        <v>30</v>
      </c>
      <c r="O90" s="61">
        <v>100</v>
      </c>
      <c r="P90" s="72" t="s">
        <v>678</v>
      </c>
      <c r="Q90" s="60" t="s">
        <v>663</v>
      </c>
      <c r="R90" s="56">
        <v>100</v>
      </c>
      <c r="S90" s="19" t="s">
        <v>180</v>
      </c>
      <c r="T90" s="60" t="s">
        <v>166</v>
      </c>
      <c r="U90" s="56">
        <v>0</v>
      </c>
      <c r="V90" s="23">
        <f>F90+I90+L90+O90+R90+U90</f>
        <v>314.42920413954073</v>
      </c>
      <c r="W90" s="20">
        <v>6</v>
      </c>
      <c r="X90" s="87">
        <f>V90/W90</f>
        <v>52.404867356590124</v>
      </c>
    </row>
    <row r="91" spans="1:24">
      <c r="A91" s="219" t="s">
        <v>924</v>
      </c>
      <c r="B91" s="220" t="s">
        <v>923</v>
      </c>
      <c r="C91" s="39">
        <v>77.718538646437977</v>
      </c>
      <c r="D91" s="30">
        <v>337.24273762264141</v>
      </c>
      <c r="E91" s="107">
        <f>D91/(C91+D91)*100</f>
        <v>81.270893673451639</v>
      </c>
      <c r="F91" s="100">
        <f>100-(100*((E91)-(MIN(E:E)))/((MAX(E:E))-(MIN(E:E))))</f>
        <v>18.729106326548361</v>
      </c>
      <c r="G91" s="81" t="s">
        <v>630</v>
      </c>
      <c r="H91" s="60" t="s">
        <v>247</v>
      </c>
      <c r="I91" s="56">
        <v>100</v>
      </c>
      <c r="J91" s="74" t="s">
        <v>184</v>
      </c>
      <c r="K91" s="60" t="s">
        <v>158</v>
      </c>
      <c r="L91" s="56">
        <v>0</v>
      </c>
      <c r="M91" s="60" t="s">
        <v>619</v>
      </c>
      <c r="N91" s="60" t="s">
        <v>30</v>
      </c>
      <c r="O91" s="61">
        <v>100</v>
      </c>
      <c r="P91" s="72" t="s">
        <v>696</v>
      </c>
      <c r="Q91" s="60" t="s">
        <v>663</v>
      </c>
      <c r="R91" s="56">
        <v>75</v>
      </c>
      <c r="S91" s="19" t="s">
        <v>180</v>
      </c>
      <c r="T91" s="60" t="s">
        <v>166</v>
      </c>
      <c r="U91" s="56">
        <v>0</v>
      </c>
      <c r="V91" s="23">
        <f>F91+I91+L91+O91+R91+U91</f>
        <v>293.72910632654839</v>
      </c>
      <c r="W91" s="20">
        <v>6</v>
      </c>
      <c r="X91" s="87">
        <f>V91/W91</f>
        <v>48.954851054424729</v>
      </c>
    </row>
    <row r="92" spans="1:24">
      <c r="A92" s="219" t="s">
        <v>1038</v>
      </c>
      <c r="B92" s="220" t="s">
        <v>1037</v>
      </c>
      <c r="C92" s="39">
        <v>28.600966927364848</v>
      </c>
      <c r="D92" s="30">
        <v>281.91731049999987</v>
      </c>
      <c r="E92" s="107">
        <f>D92/(C92+D92)*100</f>
        <v>90.789280694095353</v>
      </c>
      <c r="F92" s="100">
        <f>100-(100*((E92)-(MIN(E:E)))/((MAX(E:E))-(MIN(E:E))))</f>
        <v>9.2107193059046466</v>
      </c>
      <c r="G92" s="70" t="s">
        <v>632</v>
      </c>
      <c r="H92" s="60" t="s">
        <v>247</v>
      </c>
      <c r="I92" s="56">
        <v>50</v>
      </c>
      <c r="J92" s="72">
        <v>5</v>
      </c>
      <c r="K92" s="60" t="s">
        <v>158</v>
      </c>
      <c r="L92" s="56">
        <v>0</v>
      </c>
      <c r="M92" s="60" t="s">
        <v>633</v>
      </c>
      <c r="N92" s="60" t="s">
        <v>30</v>
      </c>
      <c r="O92" s="61">
        <v>75</v>
      </c>
      <c r="P92" s="72" t="s">
        <v>704</v>
      </c>
      <c r="Q92" s="60" t="s">
        <v>668</v>
      </c>
      <c r="R92" s="56">
        <v>50</v>
      </c>
      <c r="S92" s="19" t="s">
        <v>180</v>
      </c>
      <c r="T92" s="60" t="s">
        <v>166</v>
      </c>
      <c r="U92" s="56">
        <v>0</v>
      </c>
      <c r="V92" s="23">
        <f>F92+I92+L92+O92+R92+U92</f>
        <v>184.21071930590466</v>
      </c>
      <c r="W92" s="20">
        <v>6</v>
      </c>
      <c r="X92" s="87">
        <f>V92/W92</f>
        <v>30.70178655098411</v>
      </c>
    </row>
    <row r="93" spans="1:24">
      <c r="A93" s="219" t="s">
        <v>822</v>
      </c>
      <c r="B93" s="220" t="s">
        <v>821</v>
      </c>
      <c r="C93" s="39">
        <v>13.447021444976087</v>
      </c>
      <c r="D93" s="30">
        <v>108.28318511111111</v>
      </c>
      <c r="E93" s="107">
        <f>D93/(C93+D93)*100</f>
        <v>88.953422634027675</v>
      </c>
      <c r="F93" s="100">
        <f>100-(100*((E93)-(MIN(E:E)))/((MAX(E:E))-(MIN(E:E))))</f>
        <v>11.04657736597234</v>
      </c>
      <c r="G93" s="78" t="s">
        <v>160</v>
      </c>
      <c r="H93" s="60" t="s">
        <v>158</v>
      </c>
      <c r="I93" s="56">
        <v>0</v>
      </c>
      <c r="J93" s="74" t="s">
        <v>185</v>
      </c>
      <c r="K93" s="60" t="s">
        <v>247</v>
      </c>
      <c r="L93" s="56">
        <v>25</v>
      </c>
      <c r="M93" s="60" t="s">
        <v>499</v>
      </c>
      <c r="N93" s="60" t="s">
        <v>30</v>
      </c>
      <c r="O93" s="61">
        <v>25</v>
      </c>
      <c r="P93" s="72" t="s">
        <v>676</v>
      </c>
      <c r="Q93" s="27" t="s">
        <v>677</v>
      </c>
      <c r="R93" s="56">
        <v>100</v>
      </c>
      <c r="S93" s="19" t="s">
        <v>180</v>
      </c>
      <c r="T93" s="60" t="s">
        <v>166</v>
      </c>
      <c r="U93" s="56">
        <v>0</v>
      </c>
      <c r="V93" s="23">
        <f>F93+I93+L93+O93+R93+U93</f>
        <v>161.04657736597233</v>
      </c>
      <c r="W93" s="20">
        <v>6</v>
      </c>
      <c r="X93" s="87">
        <f>V93/W93</f>
        <v>26.841096227662053</v>
      </c>
    </row>
    <row r="94" spans="1:24">
      <c r="A94" s="219" t="s">
        <v>892</v>
      </c>
      <c r="B94" s="220" t="s">
        <v>891</v>
      </c>
      <c r="C94" s="39">
        <v>11.033084333333335</v>
      </c>
      <c r="D94" s="30">
        <v>74.965282000000002</v>
      </c>
      <c r="E94" s="107">
        <f>D94/(C94+D94)*100</f>
        <v>87.17058846144981</v>
      </c>
      <c r="F94" s="100">
        <f>100-(100*((E94)-(MIN(E:E)))/((MAX(E:E))-(MIN(E:E))))</f>
        <v>12.82941153855019</v>
      </c>
      <c r="G94" s="70">
        <v>1</v>
      </c>
      <c r="H94" s="60" t="s">
        <v>158</v>
      </c>
      <c r="I94" s="56">
        <v>0</v>
      </c>
      <c r="J94" s="72" t="s">
        <v>349</v>
      </c>
      <c r="K94" s="60" t="s">
        <v>247</v>
      </c>
      <c r="L94" s="56">
        <v>0</v>
      </c>
      <c r="M94" s="60" t="s">
        <v>533</v>
      </c>
      <c r="N94" s="60" t="s">
        <v>30</v>
      </c>
      <c r="O94" s="61">
        <v>25</v>
      </c>
      <c r="P94" s="72" t="s">
        <v>350</v>
      </c>
      <c r="Q94" s="27" t="s">
        <v>351</v>
      </c>
      <c r="R94" s="56">
        <v>50</v>
      </c>
      <c r="S94" s="19" t="s">
        <v>232</v>
      </c>
      <c r="T94" s="60" t="s">
        <v>352</v>
      </c>
      <c r="U94" s="56">
        <v>50</v>
      </c>
      <c r="V94" s="23">
        <f>F94+I94+L94+O94+R94+U94</f>
        <v>137.82941153855018</v>
      </c>
      <c r="W94" s="20">
        <v>6</v>
      </c>
      <c r="X94" s="87">
        <f>V94/W94</f>
        <v>22.971568589758363</v>
      </c>
    </row>
    <row r="95" spans="1:24">
      <c r="A95" s="219" t="s">
        <v>832</v>
      </c>
      <c r="B95" s="220" t="s">
        <v>831</v>
      </c>
      <c r="C95" s="39">
        <v>10.030076666666666</v>
      </c>
      <c r="D95" s="30">
        <v>124.94213666666667</v>
      </c>
      <c r="E95" s="107">
        <f>D95/(C95+D95)*100</f>
        <v>92.568784034165645</v>
      </c>
      <c r="F95" s="100">
        <f>100-(100*((E95)-(MIN(E:E)))/((MAX(E:E))-(MIN(E:E))))</f>
        <v>7.4312159658343688</v>
      </c>
      <c r="G95" s="83" t="s">
        <v>354</v>
      </c>
      <c r="H95" s="60" t="s">
        <v>247</v>
      </c>
      <c r="I95" s="56">
        <v>100</v>
      </c>
      <c r="J95" s="75" t="s">
        <v>355</v>
      </c>
      <c r="K95" s="60" t="s">
        <v>247</v>
      </c>
      <c r="L95" s="56">
        <v>25</v>
      </c>
      <c r="M95" s="60" t="s">
        <v>535</v>
      </c>
      <c r="N95" s="60" t="s">
        <v>30</v>
      </c>
      <c r="O95" s="61">
        <v>100</v>
      </c>
      <c r="P95" s="72" t="s">
        <v>707</v>
      </c>
      <c r="Q95" s="27" t="s">
        <v>243</v>
      </c>
      <c r="R95" s="56">
        <v>50</v>
      </c>
      <c r="S95" s="19" t="s">
        <v>232</v>
      </c>
      <c r="T95" s="60" t="s">
        <v>301</v>
      </c>
      <c r="U95" s="56">
        <v>50</v>
      </c>
      <c r="V95" s="23">
        <f>F95+I95+L95+O95+R95+U95</f>
        <v>332.43121596583438</v>
      </c>
      <c r="W95" s="20">
        <v>6</v>
      </c>
      <c r="X95" s="87">
        <f>V95/W95</f>
        <v>55.4052026609724</v>
      </c>
    </row>
    <row r="96" spans="1:24">
      <c r="A96" s="219" t="s">
        <v>962</v>
      </c>
      <c r="B96" s="221" t="s">
        <v>961</v>
      </c>
      <c r="C96" s="39"/>
      <c r="D96" s="30"/>
      <c r="E96" s="107"/>
      <c r="F96" s="100"/>
      <c r="G96" s="83" t="s">
        <v>217</v>
      </c>
      <c r="H96" s="60" t="s">
        <v>158</v>
      </c>
      <c r="I96" s="56">
        <v>100</v>
      </c>
      <c r="J96" s="74" t="s">
        <v>231</v>
      </c>
      <c r="K96" s="60" t="s">
        <v>158</v>
      </c>
      <c r="L96" s="56">
        <v>25</v>
      </c>
      <c r="M96" s="60" t="s">
        <v>535</v>
      </c>
      <c r="N96" s="60" t="s">
        <v>30</v>
      </c>
      <c r="O96" s="61">
        <v>100</v>
      </c>
      <c r="P96" s="72" t="s">
        <v>698</v>
      </c>
      <c r="Q96" s="27" t="s">
        <v>699</v>
      </c>
      <c r="R96" s="56">
        <v>50</v>
      </c>
      <c r="S96" s="19" t="s">
        <v>232</v>
      </c>
      <c r="T96" s="60" t="s">
        <v>301</v>
      </c>
      <c r="U96" s="56">
        <v>50</v>
      </c>
      <c r="V96" s="23">
        <f>F96+I96+L96+O96+R96+U96</f>
        <v>325</v>
      </c>
      <c r="W96" s="20">
        <v>5</v>
      </c>
      <c r="X96" s="87">
        <f>V96/W96</f>
        <v>65</v>
      </c>
    </row>
    <row r="97" spans="1:24">
      <c r="A97" s="219" t="s">
        <v>820</v>
      </c>
      <c r="B97" s="220" t="s">
        <v>819</v>
      </c>
      <c r="C97" s="39">
        <v>6.0180460000000009</v>
      </c>
      <c r="D97" s="30">
        <v>179.9166768</v>
      </c>
      <c r="E97" s="107">
        <f>D97/(C97+D97)*100</f>
        <v>96.763355488757583</v>
      </c>
      <c r="F97" s="100">
        <f>100-(100*((E97)-(MIN(E:E)))/((MAX(E:E))-(MIN(E:E))))</f>
        <v>3.2366445112424174</v>
      </c>
      <c r="G97" s="78" t="s">
        <v>160</v>
      </c>
      <c r="H97" s="60" t="s">
        <v>158</v>
      </c>
      <c r="I97" s="56">
        <v>0</v>
      </c>
      <c r="J97" s="72">
        <v>4</v>
      </c>
      <c r="K97" s="60" t="s">
        <v>158</v>
      </c>
      <c r="L97" s="56">
        <v>0</v>
      </c>
      <c r="M97" s="60" t="s">
        <v>540</v>
      </c>
      <c r="N97" s="60" t="s">
        <v>105</v>
      </c>
      <c r="O97" s="61">
        <v>0</v>
      </c>
      <c r="P97" s="72" t="s">
        <v>370</v>
      </c>
      <c r="Q97" s="60" t="s">
        <v>105</v>
      </c>
      <c r="R97" s="56">
        <v>0</v>
      </c>
      <c r="S97" s="19" t="s">
        <v>170</v>
      </c>
      <c r="T97" s="60" t="s">
        <v>166</v>
      </c>
      <c r="U97" s="56">
        <v>0</v>
      </c>
      <c r="V97" s="23">
        <f>F97+I97+L97+O97+R97+U97</f>
        <v>3.2366445112424174</v>
      </c>
      <c r="W97" s="20">
        <v>6</v>
      </c>
      <c r="X97" s="87">
        <f>V97/W97</f>
        <v>0.53944075187373619</v>
      </c>
    </row>
    <row r="98" spans="1:24">
      <c r="A98" s="219" t="s">
        <v>954</v>
      </c>
      <c r="B98" s="220" t="s">
        <v>953</v>
      </c>
      <c r="C98" s="39">
        <v>12.704763777777778</v>
      </c>
      <c r="D98" s="30">
        <v>209.90278960000001</v>
      </c>
      <c r="E98" s="107">
        <f>D98/(C98+D98)*100</f>
        <v>94.292752611041436</v>
      </c>
      <c r="F98" s="100">
        <f>100-(100*((E98)-(MIN(E:E)))/((MAX(E:E))-(MIN(E:E))))</f>
        <v>5.7072473889585638</v>
      </c>
      <c r="G98" s="70" t="s">
        <v>0</v>
      </c>
      <c r="H98" s="60" t="s">
        <v>0</v>
      </c>
      <c r="I98" s="56"/>
      <c r="J98" s="75" t="s">
        <v>235</v>
      </c>
      <c r="K98" s="27" t="s">
        <v>158</v>
      </c>
      <c r="L98" s="56">
        <v>0</v>
      </c>
      <c r="M98" s="60" t="s">
        <v>539</v>
      </c>
      <c r="N98" s="60" t="s">
        <v>30</v>
      </c>
      <c r="O98" s="61">
        <v>0</v>
      </c>
      <c r="P98" s="72" t="s">
        <v>358</v>
      </c>
      <c r="Q98" s="60" t="s">
        <v>30</v>
      </c>
      <c r="R98" s="56">
        <v>0</v>
      </c>
      <c r="S98" s="19" t="s">
        <v>170</v>
      </c>
      <c r="T98" s="60" t="s">
        <v>166</v>
      </c>
      <c r="U98" s="56">
        <v>0</v>
      </c>
      <c r="V98" s="23">
        <f>F98+I98+L98+O98+R98+U98</f>
        <v>5.7072473889585638</v>
      </c>
      <c r="W98" s="20">
        <v>5</v>
      </c>
      <c r="X98" s="87">
        <f>V98/W98</f>
        <v>1.1414494777917128</v>
      </c>
    </row>
    <row r="99" spans="1:24">
      <c r="A99" s="219" t="s">
        <v>838</v>
      </c>
      <c r="B99" s="220" t="s">
        <v>837</v>
      </c>
      <c r="C99" s="39">
        <v>14.132620092340005</v>
      </c>
      <c r="D99" s="30">
        <v>120.49634284662571</v>
      </c>
      <c r="E99" s="107">
        <f>D99/(C99+D99)*100</f>
        <v>89.502541070046675</v>
      </c>
      <c r="F99" s="100">
        <f>100-(100*((E99)-(MIN(E:E)))/((MAX(E:E))-(MIN(E:E))))</f>
        <v>10.497458929953325</v>
      </c>
      <c r="G99" s="81" t="s">
        <v>236</v>
      </c>
      <c r="H99" s="60" t="s">
        <v>158</v>
      </c>
      <c r="I99" s="56">
        <v>50</v>
      </c>
      <c r="J99" s="72" t="s">
        <v>361</v>
      </c>
      <c r="K99" s="60" t="s">
        <v>247</v>
      </c>
      <c r="L99" s="56">
        <v>0</v>
      </c>
      <c r="M99" s="60" t="s">
        <v>542</v>
      </c>
      <c r="N99" s="60" t="s">
        <v>30</v>
      </c>
      <c r="O99" s="61">
        <v>0</v>
      </c>
      <c r="P99" s="72" t="s">
        <v>237</v>
      </c>
      <c r="Q99" s="60" t="s">
        <v>30</v>
      </c>
      <c r="R99" s="56">
        <v>25</v>
      </c>
      <c r="S99" s="19" t="s">
        <v>170</v>
      </c>
      <c r="T99" s="60" t="s">
        <v>166</v>
      </c>
      <c r="U99" s="56">
        <v>0</v>
      </c>
      <c r="V99" s="23">
        <f>F99+I99+L99+O99+R99+U99</f>
        <v>85.497458929953325</v>
      </c>
      <c r="W99" s="20">
        <v>6</v>
      </c>
      <c r="X99" s="87">
        <f>V99/W99</f>
        <v>14.249576488325554</v>
      </c>
    </row>
    <row r="100" spans="1:24">
      <c r="A100" s="219" t="s">
        <v>880</v>
      </c>
      <c r="B100" s="220" t="s">
        <v>879</v>
      </c>
      <c r="C100" s="39">
        <v>12.036092</v>
      </c>
      <c r="D100" s="30">
        <v>149.930564</v>
      </c>
      <c r="E100" s="107">
        <f>D100/(C100+D100)*100</f>
        <v>92.568784034165645</v>
      </c>
      <c r="F100" s="100">
        <f>100-(100*((E100)-(MIN(E:E)))/((MAX(E:E))-(MIN(E:E))))</f>
        <v>7.4312159658343688</v>
      </c>
      <c r="G100" s="70" t="s">
        <v>0</v>
      </c>
      <c r="H100" s="60" t="s">
        <v>0</v>
      </c>
      <c r="I100" s="56"/>
      <c r="J100" s="72" t="s">
        <v>0</v>
      </c>
      <c r="K100" s="60" t="s">
        <v>67</v>
      </c>
      <c r="L100" s="56">
        <v>0</v>
      </c>
      <c r="M100" s="60" t="s">
        <v>544</v>
      </c>
      <c r="N100" s="60" t="s">
        <v>105</v>
      </c>
      <c r="O100" s="61">
        <v>0</v>
      </c>
      <c r="P100" s="72"/>
      <c r="Q100" s="27"/>
      <c r="R100" s="56"/>
      <c r="S100" s="19" t="s">
        <v>170</v>
      </c>
      <c r="T100" s="60" t="s">
        <v>166</v>
      </c>
      <c r="U100" s="56">
        <v>0</v>
      </c>
      <c r="V100" s="23">
        <f>F100+I100+L100+O100+R100+U100</f>
        <v>7.4312159658343688</v>
      </c>
      <c r="W100" s="20">
        <v>4</v>
      </c>
      <c r="X100" s="87">
        <f>V100/W100</f>
        <v>1.8578039914585922</v>
      </c>
    </row>
    <row r="101" spans="1:24">
      <c r="A101" s="219" t="s">
        <v>1052</v>
      </c>
      <c r="B101" s="220" t="s">
        <v>1051</v>
      </c>
      <c r="C101" s="204">
        <v>21.253756281076761</v>
      </c>
      <c r="D101" s="205">
        <v>111.21392658847722</v>
      </c>
      <c r="E101" s="34">
        <f>D101/(C101+D101)*100</f>
        <v>83.955515926094861</v>
      </c>
      <c r="F101" s="100">
        <f>100-(100*((E101)-(MIN(E:E)))/((MAX(E:E))-(MIN(E:E))))</f>
        <v>16.044484073905139</v>
      </c>
      <c r="G101" s="81" t="s">
        <v>223</v>
      </c>
      <c r="H101" s="60" t="s">
        <v>158</v>
      </c>
      <c r="I101" s="56">
        <v>100</v>
      </c>
      <c r="J101" s="72">
        <v>20</v>
      </c>
      <c r="K101" s="60" t="s">
        <v>158</v>
      </c>
      <c r="L101" s="56">
        <v>50</v>
      </c>
      <c r="M101" s="60" t="s">
        <v>363</v>
      </c>
      <c r="N101" s="60" t="s">
        <v>30</v>
      </c>
      <c r="O101" s="61">
        <v>25</v>
      </c>
      <c r="P101" s="72" t="s">
        <v>664</v>
      </c>
      <c r="Q101" s="27" t="s">
        <v>663</v>
      </c>
      <c r="R101" s="56">
        <v>100</v>
      </c>
      <c r="S101" s="19" t="s">
        <v>180</v>
      </c>
      <c r="T101" s="60" t="s">
        <v>166</v>
      </c>
      <c r="U101" s="56">
        <v>0</v>
      </c>
      <c r="V101" s="23">
        <f>F101+I101+L101+O101+R101+U101</f>
        <v>291.04448407390515</v>
      </c>
      <c r="W101" s="20">
        <v>6</v>
      </c>
      <c r="X101" s="87">
        <f>V101/W101</f>
        <v>48.507414012317525</v>
      </c>
    </row>
    <row r="102" spans="1:24">
      <c r="A102" s="219" t="s">
        <v>824</v>
      </c>
      <c r="B102" s="221" t="s">
        <v>823</v>
      </c>
      <c r="C102" s="39"/>
      <c r="D102" s="30"/>
      <c r="E102" s="107"/>
      <c r="F102" s="100"/>
      <c r="G102" s="80"/>
      <c r="H102" s="64"/>
      <c r="I102" s="56"/>
      <c r="J102" s="72"/>
      <c r="K102" s="27"/>
      <c r="L102" s="56"/>
      <c r="M102" s="60"/>
      <c r="N102" s="60"/>
      <c r="O102" s="61"/>
      <c r="P102" s="72"/>
      <c r="Q102" s="60" t="s">
        <v>718</v>
      </c>
      <c r="R102" s="56">
        <v>100</v>
      </c>
      <c r="S102" s="19" t="s">
        <v>180</v>
      </c>
      <c r="T102" s="60" t="s">
        <v>166</v>
      </c>
      <c r="U102" s="56">
        <v>0</v>
      </c>
      <c r="V102" s="23">
        <f>F102+I102+L102+O102+R102+U102</f>
        <v>100</v>
      </c>
      <c r="W102" s="20">
        <v>2</v>
      </c>
      <c r="X102" s="87">
        <f>V102/W102</f>
        <v>50</v>
      </c>
    </row>
    <row r="103" spans="1:24">
      <c r="A103" s="219" t="s">
        <v>1022</v>
      </c>
      <c r="B103" s="220" t="s">
        <v>1021</v>
      </c>
      <c r="C103" s="39">
        <v>6.018046</v>
      </c>
      <c r="D103" s="30"/>
      <c r="E103" s="107">
        <f>D103/(C103+D103)*100</f>
        <v>0</v>
      </c>
      <c r="F103" s="100">
        <f>100-(100*((E103)-(MIN(E:E)))/((MAX(E:E))-(MIN(E:E))))</f>
        <v>100</v>
      </c>
      <c r="G103" s="81" t="s">
        <v>366</v>
      </c>
      <c r="H103" s="60" t="s">
        <v>247</v>
      </c>
      <c r="I103" s="56">
        <v>100</v>
      </c>
      <c r="J103" s="72">
        <v>20</v>
      </c>
      <c r="K103" s="60" t="s">
        <v>158</v>
      </c>
      <c r="L103" s="56">
        <v>50</v>
      </c>
      <c r="M103" s="60" t="s">
        <v>363</v>
      </c>
      <c r="N103" s="60" t="s">
        <v>30</v>
      </c>
      <c r="O103" s="61">
        <v>25</v>
      </c>
      <c r="P103" s="72" t="s">
        <v>688</v>
      </c>
      <c r="Q103" s="27" t="s">
        <v>663</v>
      </c>
      <c r="R103" s="56">
        <v>100</v>
      </c>
      <c r="S103" s="19" t="s">
        <v>180</v>
      </c>
      <c r="T103" s="60" t="s">
        <v>166</v>
      </c>
      <c r="U103" s="56">
        <v>0</v>
      </c>
      <c r="V103" s="23">
        <f>F103+I103+L103+O103+R103+U103</f>
        <v>375</v>
      </c>
      <c r="W103" s="20">
        <v>6</v>
      </c>
      <c r="X103" s="87">
        <f>V103/W103</f>
        <v>62.5</v>
      </c>
    </row>
    <row r="104" spans="1:24">
      <c r="A104" s="219" t="s">
        <v>858</v>
      </c>
      <c r="B104" s="221" t="s">
        <v>857</v>
      </c>
      <c r="C104" s="39"/>
      <c r="D104" s="30"/>
      <c r="E104" s="107"/>
      <c r="F104" s="100"/>
      <c r="G104" s="82" t="s">
        <v>161</v>
      </c>
      <c r="H104" s="69" t="s">
        <v>489</v>
      </c>
      <c r="I104" s="56">
        <v>50</v>
      </c>
      <c r="J104" s="72">
        <v>25</v>
      </c>
      <c r="K104" s="60" t="s">
        <v>489</v>
      </c>
      <c r="L104" s="56">
        <v>50</v>
      </c>
      <c r="M104" s="60" t="s">
        <v>400</v>
      </c>
      <c r="N104" s="60" t="s">
        <v>489</v>
      </c>
      <c r="O104" s="61">
        <v>25</v>
      </c>
      <c r="P104" s="72" t="s">
        <v>238</v>
      </c>
      <c r="Q104" s="60" t="s">
        <v>489</v>
      </c>
      <c r="R104" s="56">
        <v>100</v>
      </c>
      <c r="S104" s="19" t="s">
        <v>180</v>
      </c>
      <c r="T104" s="60" t="s">
        <v>166</v>
      </c>
      <c r="U104" s="56">
        <v>0</v>
      </c>
      <c r="V104" s="23">
        <f>F104+I104+L104+O104+R104+U104</f>
        <v>225</v>
      </c>
      <c r="W104" s="20">
        <v>5</v>
      </c>
      <c r="X104" s="87">
        <f>V104/W104</f>
        <v>45</v>
      </c>
    </row>
    <row r="105" spans="1:24">
      <c r="A105" s="219" t="s">
        <v>984</v>
      </c>
      <c r="B105" s="220" t="s">
        <v>983</v>
      </c>
      <c r="C105" s="39">
        <v>19.306470153067682</v>
      </c>
      <c r="D105" s="30">
        <v>123.18856281871354</v>
      </c>
      <c r="E105" s="107">
        <f>D105/(C105+D105)*100</f>
        <v>86.451127628504068</v>
      </c>
      <c r="F105" s="100">
        <f>100-(100*((E105)-(MIN(E:E)))/((MAX(E:E))-(MIN(E:E))))</f>
        <v>13.548872371495932</v>
      </c>
      <c r="G105" s="81" t="s">
        <v>162</v>
      </c>
      <c r="H105" s="60" t="s">
        <v>158</v>
      </c>
      <c r="I105" s="56">
        <v>100</v>
      </c>
      <c r="J105" s="72">
        <v>20</v>
      </c>
      <c r="K105" s="60" t="s">
        <v>158</v>
      </c>
      <c r="L105" s="56">
        <v>50</v>
      </c>
      <c r="M105" s="60" t="s">
        <v>367</v>
      </c>
      <c r="N105" s="60" t="s">
        <v>30</v>
      </c>
      <c r="O105" s="61">
        <v>25</v>
      </c>
      <c r="P105" s="72" t="s">
        <v>700</v>
      </c>
      <c r="Q105" s="60" t="s">
        <v>652</v>
      </c>
      <c r="R105" s="56">
        <v>75</v>
      </c>
      <c r="S105" s="19" t="s">
        <v>180</v>
      </c>
      <c r="T105" s="60" t="s">
        <v>166</v>
      </c>
      <c r="U105" s="56">
        <v>0</v>
      </c>
      <c r="V105" s="23">
        <f>F105+I105+L105+O105+R105+U105</f>
        <v>263.54887237149592</v>
      </c>
      <c r="W105" s="20">
        <v>6</v>
      </c>
      <c r="X105" s="87">
        <f>V105/W105</f>
        <v>43.924812061915986</v>
      </c>
    </row>
    <row r="106" spans="1:24">
      <c r="A106" s="219" t="s">
        <v>1010</v>
      </c>
      <c r="B106" s="220" t="s">
        <v>1009</v>
      </c>
      <c r="C106" s="39">
        <v>14.049362361663659</v>
      </c>
      <c r="D106" s="30">
        <v>128.78651010256416</v>
      </c>
      <c r="E106" s="107">
        <f>D106/(C106+D106)*100</f>
        <v>90.163981835037816</v>
      </c>
      <c r="F106" s="100">
        <f>100-(100*((E106)-(MIN(E:E)))/((MAX(E:E))-(MIN(E:E))))</f>
        <v>9.8360181649621836</v>
      </c>
      <c r="G106" s="81" t="s">
        <v>160</v>
      </c>
      <c r="H106" s="60" t="s">
        <v>158</v>
      </c>
      <c r="I106" s="56">
        <v>0</v>
      </c>
      <c r="J106" s="72">
        <v>25</v>
      </c>
      <c r="K106" s="60" t="s">
        <v>158</v>
      </c>
      <c r="L106" s="56">
        <v>50</v>
      </c>
      <c r="M106" s="60" t="s">
        <v>363</v>
      </c>
      <c r="N106" s="60" t="s">
        <v>30</v>
      </c>
      <c r="O106" s="61">
        <v>25</v>
      </c>
      <c r="P106" s="72" t="s">
        <v>703</v>
      </c>
      <c r="Q106" s="27" t="s">
        <v>660</v>
      </c>
      <c r="R106" s="56">
        <v>50</v>
      </c>
      <c r="S106" s="19" t="s">
        <v>180</v>
      </c>
      <c r="T106" s="60" t="s">
        <v>166</v>
      </c>
      <c r="U106" s="56">
        <v>0</v>
      </c>
      <c r="V106" s="23">
        <f>F106+I106+L106+O106+R106+U106</f>
        <v>134.83601816496218</v>
      </c>
      <c r="W106" s="20">
        <v>6</v>
      </c>
      <c r="X106" s="87">
        <f>V106/W106</f>
        <v>22.472669694160363</v>
      </c>
    </row>
    <row r="107" spans="1:24">
      <c r="A107" s="219" t="s">
        <v>986</v>
      </c>
      <c r="B107" s="220" t="s">
        <v>985</v>
      </c>
      <c r="C107" s="39">
        <v>16.048122666666664</v>
      </c>
      <c r="D107" s="30">
        <v>124.94213666666667</v>
      </c>
      <c r="E107" s="107">
        <f>D107/(C107+D107)*100</f>
        <v>88.617566388948035</v>
      </c>
      <c r="F107" s="100">
        <f>100-(100*((E107)-(MIN(E:E)))/((MAX(E:E))-(MIN(E:E))))</f>
        <v>11.382433611051965</v>
      </c>
      <c r="G107" s="70" t="s">
        <v>269</v>
      </c>
      <c r="H107" s="60" t="s">
        <v>105</v>
      </c>
      <c r="I107" s="56">
        <v>0</v>
      </c>
      <c r="J107" s="72">
        <v>3</v>
      </c>
      <c r="K107" s="60" t="s">
        <v>105</v>
      </c>
      <c r="L107" s="56">
        <v>0</v>
      </c>
      <c r="M107" s="60" t="s">
        <v>371</v>
      </c>
      <c r="N107" s="60" t="s">
        <v>105</v>
      </c>
      <c r="O107" s="61">
        <v>0</v>
      </c>
      <c r="P107" s="72" t="s">
        <v>369</v>
      </c>
      <c r="Q107" s="27" t="s">
        <v>105</v>
      </c>
      <c r="R107" s="56">
        <v>0</v>
      </c>
      <c r="S107" s="19" t="s">
        <v>180</v>
      </c>
      <c r="T107" s="60" t="s">
        <v>166</v>
      </c>
      <c r="U107" s="56">
        <v>0</v>
      </c>
      <c r="V107" s="23">
        <f>F107+I107+L107+O107+R107+U107</f>
        <v>11.382433611051965</v>
      </c>
      <c r="W107" s="20">
        <v>6</v>
      </c>
      <c r="X107" s="87">
        <f>V107/W107</f>
        <v>1.897072268508661</v>
      </c>
    </row>
    <row r="108" spans="1:24">
      <c r="A108" s="219" t="s">
        <v>994</v>
      </c>
      <c r="B108" s="220" t="s">
        <v>993</v>
      </c>
      <c r="C108" s="39">
        <v>9.0270690000000009</v>
      </c>
      <c r="D108" s="30"/>
      <c r="E108" s="107">
        <f>D108/(C108+D108)*100</f>
        <v>0</v>
      </c>
      <c r="F108" s="100">
        <f>100-(100*((E108)-(MIN(E:E)))/((MAX(E:E))-(MIN(E:E))))</f>
        <v>100</v>
      </c>
      <c r="G108" s="81" t="s">
        <v>164</v>
      </c>
      <c r="H108" s="60" t="s">
        <v>158</v>
      </c>
      <c r="I108" s="56">
        <v>50</v>
      </c>
      <c r="J108" s="72">
        <v>25</v>
      </c>
      <c r="K108" s="60" t="s">
        <v>158</v>
      </c>
      <c r="L108" s="56">
        <v>50</v>
      </c>
      <c r="M108" s="60"/>
      <c r="N108" s="60"/>
      <c r="O108" s="61"/>
      <c r="P108" s="72" t="s">
        <v>207</v>
      </c>
      <c r="Q108" s="27" t="s">
        <v>187</v>
      </c>
      <c r="R108" s="56">
        <v>100</v>
      </c>
      <c r="S108" s="19" t="s">
        <v>180</v>
      </c>
      <c r="T108" s="60" t="s">
        <v>166</v>
      </c>
      <c r="U108" s="56">
        <v>0</v>
      </c>
      <c r="V108" s="23">
        <f>F108+I108+L108+O108+R108+U108</f>
        <v>300</v>
      </c>
      <c r="W108" s="20">
        <v>5</v>
      </c>
      <c r="X108" s="87">
        <f>V108/W108</f>
        <v>60</v>
      </c>
    </row>
    <row r="109" spans="1:24">
      <c r="A109" s="219" t="s">
        <v>922</v>
      </c>
      <c r="B109" s="220" t="s">
        <v>921</v>
      </c>
      <c r="C109" s="39">
        <v>13.755533714285713</v>
      </c>
      <c r="D109" s="30">
        <v>91.624233555555563</v>
      </c>
      <c r="E109" s="107">
        <f>D109/(C109+D109)*100</f>
        <v>86.946703270787708</v>
      </c>
      <c r="F109" s="100">
        <f>100-(100*((E109)-(MIN(E:E)))/((MAX(E:E))-(MIN(E:E))))</f>
        <v>13.053296729212292</v>
      </c>
      <c r="G109" s="70">
        <v>1</v>
      </c>
      <c r="H109" s="60" t="s">
        <v>158</v>
      </c>
      <c r="I109" s="56">
        <v>0</v>
      </c>
      <c r="J109" s="72" t="s">
        <v>373</v>
      </c>
      <c r="K109" s="60" t="s">
        <v>247</v>
      </c>
      <c r="L109" s="56">
        <v>25</v>
      </c>
      <c r="M109" s="60" t="s">
        <v>363</v>
      </c>
      <c r="N109" s="60" t="s">
        <v>30</v>
      </c>
      <c r="O109" s="61">
        <v>25</v>
      </c>
      <c r="P109" s="72"/>
      <c r="Q109" s="27"/>
      <c r="R109" s="56"/>
      <c r="S109" s="19" t="s">
        <v>180</v>
      </c>
      <c r="T109" s="60" t="s">
        <v>166</v>
      </c>
      <c r="U109" s="56">
        <v>0</v>
      </c>
      <c r="V109" s="23">
        <f>F109+I109+L109+O109+R109+U109</f>
        <v>63.053296729212292</v>
      </c>
      <c r="W109" s="20">
        <v>5</v>
      </c>
      <c r="X109" s="87">
        <f>V109/W109</f>
        <v>12.610659345842459</v>
      </c>
    </row>
    <row r="110" spans="1:24">
      <c r="A110" s="219" t="s">
        <v>944</v>
      </c>
      <c r="B110" s="220" t="s">
        <v>943</v>
      </c>
      <c r="C110" s="39">
        <v>6.018046</v>
      </c>
      <c r="D110" s="30">
        <v>74.965282000000002</v>
      </c>
      <c r="E110" s="107">
        <f>D110/(C110+D110)*100</f>
        <v>92.568784034165645</v>
      </c>
      <c r="F110" s="100">
        <f>100-(100*((E110)-(MIN(E:E)))/((MAX(E:E))-(MIN(E:E))))</f>
        <v>7.4312159658343688</v>
      </c>
      <c r="G110" s="81" t="s">
        <v>167</v>
      </c>
      <c r="H110" s="60" t="s">
        <v>158</v>
      </c>
      <c r="I110" s="56">
        <v>50</v>
      </c>
      <c r="J110" s="72" t="s">
        <v>375</v>
      </c>
      <c r="K110" s="60" t="s">
        <v>247</v>
      </c>
      <c r="L110" s="56">
        <v>25</v>
      </c>
      <c r="M110" s="60" t="s">
        <v>363</v>
      </c>
      <c r="N110" s="60" t="s">
        <v>30</v>
      </c>
      <c r="O110" s="61">
        <v>25</v>
      </c>
      <c r="P110" s="72" t="s">
        <v>697</v>
      </c>
      <c r="Q110" s="27" t="s">
        <v>672</v>
      </c>
      <c r="R110" s="56">
        <v>100</v>
      </c>
      <c r="S110" s="19" t="s">
        <v>180</v>
      </c>
      <c r="T110" s="60" t="s">
        <v>166</v>
      </c>
      <c r="U110" s="56">
        <v>0</v>
      </c>
      <c r="V110" s="23">
        <f>F110+I110+L110+O110+R110+U110</f>
        <v>207.43121596583438</v>
      </c>
      <c r="W110" s="20">
        <v>6</v>
      </c>
      <c r="X110" s="87">
        <f>V110/W110</f>
        <v>34.571869327639064</v>
      </c>
    </row>
    <row r="111" spans="1:24">
      <c r="A111" s="219" t="s">
        <v>860</v>
      </c>
      <c r="B111" s="220" t="s">
        <v>859</v>
      </c>
      <c r="C111" s="39">
        <v>6.018046</v>
      </c>
      <c r="D111" s="30">
        <v>74.965282000000002</v>
      </c>
      <c r="E111" s="107">
        <f>D111/(C111+D111)*100</f>
        <v>92.568784034165645</v>
      </c>
      <c r="F111" s="100">
        <f>100-(100*((E111)-(MIN(E:E)))/((MAX(E:E))-(MIN(E:E))))</f>
        <v>7.4312159658343688</v>
      </c>
      <c r="G111" s="81" t="s">
        <v>161</v>
      </c>
      <c r="H111" s="60" t="s">
        <v>158</v>
      </c>
      <c r="I111" s="56">
        <v>50</v>
      </c>
      <c r="J111" s="72">
        <v>35</v>
      </c>
      <c r="K111" s="60" t="s">
        <v>158</v>
      </c>
      <c r="L111" s="56">
        <v>75</v>
      </c>
      <c r="M111" s="60" t="s">
        <v>363</v>
      </c>
      <c r="N111" s="60" t="s">
        <v>30</v>
      </c>
      <c r="O111" s="61">
        <v>25</v>
      </c>
      <c r="P111" s="72" t="s">
        <v>679</v>
      </c>
      <c r="Q111" s="27" t="s">
        <v>680</v>
      </c>
      <c r="R111" s="56">
        <v>100</v>
      </c>
      <c r="S111" s="19" t="s">
        <v>180</v>
      </c>
      <c r="T111" s="60" t="s">
        <v>166</v>
      </c>
      <c r="U111" s="56">
        <v>0</v>
      </c>
      <c r="V111" s="23">
        <f>F111+I111+L111+O111+R111+U111</f>
        <v>257.43121596583438</v>
      </c>
      <c r="W111" s="20">
        <v>6</v>
      </c>
      <c r="X111" s="87">
        <f>V111/W111</f>
        <v>42.9052026609724</v>
      </c>
    </row>
    <row r="112" spans="1:24">
      <c r="A112" s="219" t="s">
        <v>852</v>
      </c>
      <c r="B112" s="220" t="s">
        <v>851</v>
      </c>
      <c r="C112" s="39">
        <v>14.565415681159426</v>
      </c>
      <c r="D112" s="30">
        <v>140.55990375000002</v>
      </c>
      <c r="E112" s="107">
        <f>D112/(C112+D112)*100</f>
        <v>90.610549113084545</v>
      </c>
      <c r="F112" s="100">
        <f>100-(100*((E112)-(MIN(E:E)))/((MAX(E:E))-(MIN(E:E))))</f>
        <v>9.3894508869154549</v>
      </c>
      <c r="I112" s="56"/>
      <c r="J112" s="72" t="s">
        <v>381</v>
      </c>
      <c r="K112" s="60" t="s">
        <v>105</v>
      </c>
      <c r="L112" s="56">
        <v>25</v>
      </c>
      <c r="M112" s="60" t="s">
        <v>380</v>
      </c>
      <c r="N112" s="60" t="s">
        <v>105</v>
      </c>
      <c r="O112" s="61">
        <v>25</v>
      </c>
      <c r="P112" s="72">
        <v>230</v>
      </c>
      <c r="Q112" s="60" t="s">
        <v>105</v>
      </c>
      <c r="R112" s="56">
        <v>100</v>
      </c>
      <c r="S112" s="19" t="s">
        <v>180</v>
      </c>
      <c r="T112" s="60" t="s">
        <v>166</v>
      </c>
      <c r="U112" s="56">
        <v>0</v>
      </c>
      <c r="V112" s="23">
        <f>F112+I112+L112+O112+R112+U112</f>
        <v>159.38945088691545</v>
      </c>
      <c r="W112" s="20">
        <v>5</v>
      </c>
      <c r="X112" s="87">
        <f>V112/W112</f>
        <v>31.87789017738309</v>
      </c>
    </row>
    <row r="113" spans="1:24">
      <c r="A113" s="219" t="s">
        <v>1020</v>
      </c>
      <c r="B113" s="220" t="s">
        <v>1019</v>
      </c>
      <c r="C113" s="39">
        <v>16.048122666666668</v>
      </c>
      <c r="D113" s="30">
        <v>149.930564</v>
      </c>
      <c r="E113" s="107">
        <f>D113/(C113+D113)*100</f>
        <v>90.331214815010583</v>
      </c>
      <c r="F113" s="100">
        <f>100-(100*((E113)-(MIN(E:E)))/((MAX(E:E))-(MIN(E:E))))</f>
        <v>9.6687851849894173</v>
      </c>
      <c r="G113" s="81" t="s">
        <v>366</v>
      </c>
      <c r="H113" s="60" t="s">
        <v>277</v>
      </c>
      <c r="I113" s="56">
        <v>100</v>
      </c>
      <c r="J113" s="72" t="s">
        <v>382</v>
      </c>
      <c r="K113" s="60" t="s">
        <v>247</v>
      </c>
      <c r="L113" s="56">
        <v>50</v>
      </c>
      <c r="M113" s="60" t="s">
        <v>383</v>
      </c>
      <c r="N113" s="60" t="s">
        <v>30</v>
      </c>
      <c r="O113" s="61">
        <v>25</v>
      </c>
      <c r="P113" s="72"/>
      <c r="Q113" s="60" t="s">
        <v>718</v>
      </c>
      <c r="R113" s="56">
        <v>100</v>
      </c>
      <c r="S113" s="19" t="s">
        <v>180</v>
      </c>
      <c r="T113" s="60" t="s">
        <v>166</v>
      </c>
      <c r="U113" s="56">
        <v>0</v>
      </c>
      <c r="V113" s="23">
        <f>F113+I113+L113+O113+R113+U113</f>
        <v>284.66878518498942</v>
      </c>
      <c r="W113" s="20">
        <v>6</v>
      </c>
      <c r="X113" s="87">
        <f>V113/W113</f>
        <v>47.444797530831572</v>
      </c>
    </row>
    <row r="114" spans="1:24">
      <c r="A114" s="219" t="s">
        <v>878</v>
      </c>
      <c r="B114" s="220" t="s">
        <v>877</v>
      </c>
      <c r="C114" s="39">
        <v>15.944363252873572</v>
      </c>
      <c r="D114" s="30">
        <v>104.49705975757577</v>
      </c>
      <c r="E114" s="107">
        <f>D114/(C114+D114)*100</f>
        <v>86.761727938493166</v>
      </c>
      <c r="F114" s="100">
        <f>100-(100*((E114)-(MIN(E:E)))/((MAX(E:E))-(MIN(E:E))))</f>
        <v>13.238272061506834</v>
      </c>
      <c r="G114" s="70" t="s">
        <v>385</v>
      </c>
      <c r="H114" s="60" t="s">
        <v>30</v>
      </c>
      <c r="I114" s="56">
        <v>100</v>
      </c>
      <c r="J114" s="72" t="s">
        <v>386</v>
      </c>
      <c r="K114" s="60" t="s">
        <v>105</v>
      </c>
      <c r="L114" s="56">
        <v>75</v>
      </c>
      <c r="M114" s="60" t="s">
        <v>387</v>
      </c>
      <c r="N114" s="60" t="s">
        <v>105</v>
      </c>
      <c r="O114" s="61">
        <v>25</v>
      </c>
      <c r="P114" s="72" t="s">
        <v>674</v>
      </c>
      <c r="Q114" s="60" t="s">
        <v>652</v>
      </c>
      <c r="R114" s="56">
        <v>100</v>
      </c>
      <c r="S114" s="19" t="s">
        <v>180</v>
      </c>
      <c r="T114" s="60" t="s">
        <v>166</v>
      </c>
      <c r="U114" s="56">
        <v>0</v>
      </c>
      <c r="V114" s="23">
        <f>F114+I114+L114+O114+R114+U114</f>
        <v>313.23827206150685</v>
      </c>
      <c r="W114" s="20">
        <v>6</v>
      </c>
      <c r="X114" s="87">
        <f>V114/W114</f>
        <v>52.206378676917808</v>
      </c>
    </row>
    <row r="115" spans="1:24">
      <c r="A115" s="219" t="s">
        <v>1044</v>
      </c>
      <c r="B115" s="220" t="s">
        <v>1043</v>
      </c>
      <c r="C115" s="39">
        <v>16.571431014492749</v>
      </c>
      <c r="D115" s="30">
        <v>138.09394052631581</v>
      </c>
      <c r="E115" s="107">
        <f>D115/(C115+D115)*100</f>
        <v>89.285622987612072</v>
      </c>
      <c r="F115" s="100">
        <f>100-(100*((E115)-(MIN(E:E)))/((MAX(E:E))-(MIN(E:E))))</f>
        <v>10.714377012387928</v>
      </c>
      <c r="G115" s="81" t="s">
        <v>296</v>
      </c>
      <c r="H115" s="60" t="s">
        <v>277</v>
      </c>
      <c r="I115" s="56">
        <v>0</v>
      </c>
      <c r="J115" s="72">
        <v>20</v>
      </c>
      <c r="K115" s="60" t="s">
        <v>158</v>
      </c>
      <c r="L115" s="56">
        <v>50</v>
      </c>
      <c r="M115" s="60" t="s">
        <v>362</v>
      </c>
      <c r="N115" s="60" t="s">
        <v>30</v>
      </c>
      <c r="O115" s="61">
        <v>25</v>
      </c>
      <c r="P115" s="72"/>
      <c r="Q115" s="27"/>
      <c r="R115" s="56"/>
      <c r="S115" s="19" t="s">
        <v>180</v>
      </c>
      <c r="T115" s="60" t="s">
        <v>166</v>
      </c>
      <c r="U115" s="56">
        <v>0</v>
      </c>
      <c r="V115" s="23">
        <f>F115+I115+L115+O115+R115+U115</f>
        <v>85.714377012387928</v>
      </c>
      <c r="W115" s="20">
        <v>5</v>
      </c>
      <c r="X115" s="87">
        <f>V115/W115</f>
        <v>17.142875402477586</v>
      </c>
    </row>
    <row r="116" spans="1:24">
      <c r="A116" s="219" t="s">
        <v>874</v>
      </c>
      <c r="B116" s="220" t="s">
        <v>873</v>
      </c>
      <c r="C116" s="39">
        <v>9.3614048888888881</v>
      </c>
      <c r="D116" s="30">
        <v>112.447923</v>
      </c>
      <c r="E116" s="107">
        <f>D116/(C116+D116)*100</f>
        <v>92.314706064688167</v>
      </c>
      <c r="F116" s="100">
        <f>100-(100*((E116)-(MIN(E:E)))/((MAX(E:E))-(MIN(E:E))))</f>
        <v>7.685293935311833</v>
      </c>
      <c r="G116" s="81" t="s">
        <v>160</v>
      </c>
      <c r="H116" s="60" t="s">
        <v>158</v>
      </c>
      <c r="I116" s="56">
        <v>0</v>
      </c>
      <c r="J116" s="72">
        <v>25</v>
      </c>
      <c r="K116" s="60" t="s">
        <v>158</v>
      </c>
      <c r="L116" s="56">
        <v>50</v>
      </c>
      <c r="M116" s="60" t="s">
        <v>363</v>
      </c>
      <c r="N116" s="60" t="s">
        <v>30</v>
      </c>
      <c r="O116" s="61">
        <v>25</v>
      </c>
      <c r="P116" s="72"/>
      <c r="Q116" s="60" t="s">
        <v>717</v>
      </c>
      <c r="R116" s="56">
        <v>50</v>
      </c>
      <c r="S116" s="19" t="s">
        <v>180</v>
      </c>
      <c r="T116" s="60" t="s">
        <v>166</v>
      </c>
      <c r="U116" s="56">
        <v>0</v>
      </c>
      <c r="V116" s="23">
        <f>F116+I116+L116+O116+R116+U116</f>
        <v>132.68529393531185</v>
      </c>
      <c r="W116" s="20">
        <v>6</v>
      </c>
      <c r="X116" s="87">
        <f>V116/W116</f>
        <v>22.114215655885307</v>
      </c>
    </row>
    <row r="117" spans="1:24">
      <c r="A117" s="219" t="s">
        <v>956</v>
      </c>
      <c r="B117" s="220" t="s">
        <v>955</v>
      </c>
      <c r="C117" s="39">
        <v>8.6927331111111119</v>
      </c>
      <c r="D117" s="30"/>
      <c r="E117" s="107">
        <f>D117/(C117+D117)*100</f>
        <v>0</v>
      </c>
      <c r="F117" s="100">
        <f>100-(100*((E117)-(MIN(E:E)))/((MAX(E:E))-(MIN(E:E))))</f>
        <v>100</v>
      </c>
      <c r="G117" s="81" t="s">
        <v>160</v>
      </c>
      <c r="H117" s="60" t="s">
        <v>158</v>
      </c>
      <c r="I117" s="56">
        <v>0</v>
      </c>
      <c r="J117" s="72" t="s">
        <v>390</v>
      </c>
      <c r="K117" s="60" t="s">
        <v>247</v>
      </c>
      <c r="L117" s="56">
        <v>25</v>
      </c>
      <c r="M117" s="60" t="s">
        <v>363</v>
      </c>
      <c r="N117" s="60" t="s">
        <v>30</v>
      </c>
      <c r="O117" s="61">
        <v>25</v>
      </c>
      <c r="P117" s="72" t="s">
        <v>391</v>
      </c>
      <c r="Q117" s="27" t="s">
        <v>243</v>
      </c>
      <c r="R117" s="56">
        <v>50</v>
      </c>
      <c r="S117" s="19" t="s">
        <v>180</v>
      </c>
      <c r="T117" s="60" t="s">
        <v>166</v>
      </c>
      <c r="U117" s="56">
        <v>0</v>
      </c>
      <c r="V117" s="23">
        <f>F117+I117+L117+O117+R117+U117</f>
        <v>200</v>
      </c>
      <c r="W117" s="20">
        <v>6</v>
      </c>
      <c r="X117" s="87">
        <f>V117/W117</f>
        <v>33.333333333333336</v>
      </c>
    </row>
    <row r="118" spans="1:24">
      <c r="A118" s="219" t="s">
        <v>1056</v>
      </c>
      <c r="B118" s="220" t="s">
        <v>1055</v>
      </c>
      <c r="C118" s="39">
        <v>10.660538628571427</v>
      </c>
      <c r="D118" s="30">
        <v>174.91899133333334</v>
      </c>
      <c r="E118" s="107">
        <f>D118/(C118+D118)*100</f>
        <v>94.255541744954414</v>
      </c>
      <c r="F118" s="100">
        <f>100-(100*((E118)-(MIN(E:E)))/((MAX(E:E))-(MIN(E:E))))</f>
        <v>5.7444582550455863</v>
      </c>
      <c r="G118" s="81" t="s">
        <v>160</v>
      </c>
      <c r="H118" s="60" t="s">
        <v>158</v>
      </c>
      <c r="I118" s="56">
        <v>0</v>
      </c>
      <c r="J118" s="72">
        <v>20</v>
      </c>
      <c r="K118" s="60" t="s">
        <v>158</v>
      </c>
      <c r="L118" s="56">
        <v>50</v>
      </c>
      <c r="M118" s="60" t="s">
        <v>363</v>
      </c>
      <c r="N118" s="60" t="s">
        <v>30</v>
      </c>
      <c r="O118" s="61">
        <v>25</v>
      </c>
      <c r="P118" s="72" t="s">
        <v>220</v>
      </c>
      <c r="Q118" s="27" t="s">
        <v>187</v>
      </c>
      <c r="R118" s="56">
        <v>75</v>
      </c>
      <c r="S118" s="19" t="s">
        <v>180</v>
      </c>
      <c r="T118" s="60" t="s">
        <v>166</v>
      </c>
      <c r="U118" s="56">
        <v>0</v>
      </c>
      <c r="V118" s="23">
        <f>F118+I118+L118+O118+R118+U118</f>
        <v>155.74445825504557</v>
      </c>
      <c r="W118" s="20">
        <v>6</v>
      </c>
      <c r="X118" s="87">
        <f>V118/W118</f>
        <v>25.957409709174261</v>
      </c>
    </row>
    <row r="119" spans="1:24">
      <c r="A119" s="219" t="s">
        <v>876</v>
      </c>
      <c r="B119" s="220" t="s">
        <v>875</v>
      </c>
      <c r="C119" s="39">
        <v>35.156417728286804</v>
      </c>
      <c r="D119" s="30">
        <v>121.77618207239802</v>
      </c>
      <c r="E119" s="107">
        <f>D119/(C119+D119)*100</f>
        <v>77.597759947303587</v>
      </c>
      <c r="F119" s="100">
        <f>100-(100*((E119)-(MIN(E:E)))/((MAX(E:E))-(MIN(E:E))))</f>
        <v>22.402240052696413</v>
      </c>
      <c r="G119" s="81" t="s">
        <v>161</v>
      </c>
      <c r="H119" s="60" t="s">
        <v>158</v>
      </c>
      <c r="I119" s="56">
        <v>50</v>
      </c>
      <c r="J119" s="72">
        <v>20</v>
      </c>
      <c r="K119" s="60" t="s">
        <v>158</v>
      </c>
      <c r="L119" s="56">
        <v>50</v>
      </c>
      <c r="M119" s="60" t="s">
        <v>394</v>
      </c>
      <c r="N119" s="60" t="s">
        <v>30</v>
      </c>
      <c r="O119" s="61">
        <v>0</v>
      </c>
      <c r="P119" s="72" t="s">
        <v>675</v>
      </c>
      <c r="Q119" s="27" t="s">
        <v>187</v>
      </c>
      <c r="R119" s="56">
        <v>100</v>
      </c>
      <c r="S119" s="19" t="s">
        <v>180</v>
      </c>
      <c r="T119" s="60" t="s">
        <v>166</v>
      </c>
      <c r="U119" s="56">
        <v>0</v>
      </c>
      <c r="V119" s="23">
        <f>F119+I119+L119+O119+R119+U119</f>
        <v>222.40224005269641</v>
      </c>
      <c r="W119" s="20">
        <v>6</v>
      </c>
      <c r="X119" s="87">
        <f>V119/W119</f>
        <v>37.067040008782733</v>
      </c>
    </row>
    <row r="120" spans="1:24">
      <c r="A120" s="219" t="s">
        <v>936</v>
      </c>
      <c r="B120" s="220" t="s">
        <v>935</v>
      </c>
      <c r="C120" s="39">
        <v>14.683754270207864</v>
      </c>
      <c r="D120" s="30">
        <v>113.54574093723851</v>
      </c>
      <c r="E120" s="107">
        <f>D120/(C120+D120)*100</f>
        <v>88.548848105147044</v>
      </c>
      <c r="F120" s="100">
        <f>100-(100*((E120)-(MIN(E:E)))/((MAX(E:E))-(MIN(E:E))))</f>
        <v>11.451151894852956</v>
      </c>
      <c r="G120" s="81" t="s">
        <v>396</v>
      </c>
      <c r="H120" s="60" t="s">
        <v>247</v>
      </c>
      <c r="I120" s="56">
        <v>100</v>
      </c>
      <c r="J120" s="72">
        <v>25</v>
      </c>
      <c r="K120" s="60" t="s">
        <v>158</v>
      </c>
      <c r="L120" s="56">
        <v>50</v>
      </c>
      <c r="M120" s="60" t="s">
        <v>398</v>
      </c>
      <c r="N120" s="60" t="s">
        <v>30</v>
      </c>
      <c r="O120" s="61">
        <v>0</v>
      </c>
      <c r="P120" s="72" t="s">
        <v>220</v>
      </c>
      <c r="Q120" s="27" t="s">
        <v>187</v>
      </c>
      <c r="R120" s="56">
        <v>75</v>
      </c>
      <c r="S120" s="19" t="s">
        <v>180</v>
      </c>
      <c r="T120" s="60" t="s">
        <v>166</v>
      </c>
      <c r="U120" s="56">
        <v>0</v>
      </c>
      <c r="V120" s="23">
        <f>F120+I120+L120+O120+R120+U120</f>
        <v>236.45115189485296</v>
      </c>
      <c r="W120" s="20">
        <v>6</v>
      </c>
      <c r="X120" s="87">
        <f>V120/W120</f>
        <v>39.408525315808824</v>
      </c>
    </row>
    <row r="121" spans="1:24">
      <c r="A121" s="219" t="s">
        <v>998</v>
      </c>
      <c r="B121" s="220" t="s">
        <v>997</v>
      </c>
      <c r="C121" s="39">
        <v>9.3614048888888881</v>
      </c>
      <c r="D121" s="30">
        <v>74.965282000000002</v>
      </c>
      <c r="E121" s="107">
        <f>D121/(C121+D121)*100</f>
        <v>88.898644979111154</v>
      </c>
      <c r="F121" s="100">
        <f>100-(100*((E121)-(MIN(E:E)))/((MAX(E:E))-(MIN(E:E))))</f>
        <v>11.101355020888846</v>
      </c>
      <c r="G121" s="78" t="s">
        <v>161</v>
      </c>
      <c r="H121" s="60" t="s">
        <v>158</v>
      </c>
      <c r="I121" s="56">
        <v>50</v>
      </c>
      <c r="J121" s="72">
        <v>25</v>
      </c>
      <c r="K121" s="60" t="s">
        <v>158</v>
      </c>
      <c r="L121" s="56">
        <v>50</v>
      </c>
      <c r="M121" s="60" t="s">
        <v>363</v>
      </c>
      <c r="N121" s="60" t="s">
        <v>105</v>
      </c>
      <c r="O121" s="61">
        <v>25</v>
      </c>
      <c r="P121" s="72">
        <v>480</v>
      </c>
      <c r="Q121" s="60" t="s">
        <v>30</v>
      </c>
      <c r="R121" s="56">
        <v>100</v>
      </c>
      <c r="S121" s="19" t="s">
        <v>180</v>
      </c>
      <c r="T121" s="60" t="s">
        <v>166</v>
      </c>
      <c r="U121" s="56">
        <v>0</v>
      </c>
      <c r="V121" s="23">
        <f>F121+I121+L121+O121+R121+U121</f>
        <v>236.10135502088883</v>
      </c>
      <c r="W121" s="20">
        <v>6</v>
      </c>
      <c r="X121" s="87">
        <f>V121/W121</f>
        <v>39.350225836814808</v>
      </c>
    </row>
    <row r="122" spans="1:24">
      <c r="A122" s="219" t="s">
        <v>888</v>
      </c>
      <c r="B122" s="221" t="s">
        <v>887</v>
      </c>
      <c r="C122" s="39">
        <v>6.018046</v>
      </c>
      <c r="D122" s="107"/>
      <c r="E122" s="107">
        <f>D122/(C122+D122)*100</f>
        <v>0</v>
      </c>
      <c r="F122" s="100">
        <f>100-(100*((E122)-(MIN(E:E)))/((MAX(E:E))-(MIN(E:E))))</f>
        <v>100</v>
      </c>
      <c r="G122" s="81" t="s">
        <v>161</v>
      </c>
      <c r="H122" s="60" t="s">
        <v>489</v>
      </c>
      <c r="I122" s="56">
        <v>50</v>
      </c>
      <c r="J122" s="72">
        <v>25</v>
      </c>
      <c r="K122" s="60" t="s">
        <v>489</v>
      </c>
      <c r="L122" s="56">
        <v>50</v>
      </c>
      <c r="M122" s="60" t="s">
        <v>400</v>
      </c>
      <c r="N122" s="60" t="s">
        <v>489</v>
      </c>
      <c r="O122" s="61">
        <v>25</v>
      </c>
      <c r="P122" s="72" t="s">
        <v>401</v>
      </c>
      <c r="Q122" s="60" t="s">
        <v>489</v>
      </c>
      <c r="R122" s="56">
        <v>75</v>
      </c>
      <c r="S122" s="19" t="s">
        <v>180</v>
      </c>
      <c r="T122" s="60" t="s">
        <v>166</v>
      </c>
      <c r="U122" s="56">
        <v>0</v>
      </c>
      <c r="V122" s="23">
        <f>F122+I122+L122+O122+R122+U122</f>
        <v>300</v>
      </c>
      <c r="W122" s="20">
        <v>6</v>
      </c>
      <c r="X122" s="87">
        <f>V122/W122</f>
        <v>50</v>
      </c>
    </row>
    <row r="123" spans="1:24">
      <c r="A123" s="219" t="s">
        <v>890</v>
      </c>
      <c r="B123" s="220" t="s">
        <v>889</v>
      </c>
      <c r="C123" s="39">
        <v>6.018046</v>
      </c>
      <c r="D123" s="30"/>
      <c r="E123" s="107">
        <f>D123/(C123+D123)*100</f>
        <v>0</v>
      </c>
      <c r="F123" s="100">
        <f>100-(100*((E123)-(MIN(E:E)))/((MAX(E:E))-(MIN(E:E))))</f>
        <v>100</v>
      </c>
      <c r="G123" s="70"/>
      <c r="H123" s="60"/>
      <c r="I123" s="56"/>
      <c r="J123" s="72"/>
      <c r="K123" s="27"/>
      <c r="L123" s="56"/>
      <c r="M123" s="60"/>
      <c r="N123" s="60"/>
      <c r="O123" s="61"/>
      <c r="P123" s="72"/>
      <c r="Q123" s="27"/>
      <c r="R123" s="59"/>
      <c r="S123" s="19" t="s">
        <v>180</v>
      </c>
      <c r="T123" s="60" t="s">
        <v>166</v>
      </c>
      <c r="U123" s="56">
        <v>0</v>
      </c>
      <c r="V123" s="23">
        <f>F123+I123+L123+O123+R123+U123</f>
        <v>100</v>
      </c>
      <c r="W123" s="20">
        <v>4</v>
      </c>
      <c r="X123" s="87">
        <f>V123/W123</f>
        <v>25</v>
      </c>
    </row>
    <row r="124" spans="1:24">
      <c r="A124" s="219" t="s">
        <v>960</v>
      </c>
      <c r="B124" s="220" t="s">
        <v>959</v>
      </c>
      <c r="C124" s="39">
        <v>11.923954496894419</v>
      </c>
      <c r="D124" s="30">
        <v>112.44792300000007</v>
      </c>
      <c r="E124" s="107">
        <f>D124/(C124+D124)*100</f>
        <v>90.412660211556144</v>
      </c>
      <c r="F124" s="100">
        <f>100-(100*((E124)-(MIN(E:E)))/((MAX(E:E))-(MIN(E:E))))</f>
        <v>9.587339788443856</v>
      </c>
      <c r="G124" s="81" t="s">
        <v>161</v>
      </c>
      <c r="H124" s="60" t="s">
        <v>158</v>
      </c>
      <c r="I124" s="56">
        <v>50</v>
      </c>
      <c r="J124" s="72">
        <v>25</v>
      </c>
      <c r="K124" s="60" t="s">
        <v>158</v>
      </c>
      <c r="L124" s="56">
        <v>50</v>
      </c>
      <c r="M124" s="60" t="s">
        <v>400</v>
      </c>
      <c r="N124" s="60" t="s">
        <v>30</v>
      </c>
      <c r="O124" s="61">
        <v>25</v>
      </c>
      <c r="P124" s="72" t="s">
        <v>681</v>
      </c>
      <c r="Q124" s="60" t="s">
        <v>660</v>
      </c>
      <c r="R124" s="56">
        <v>100</v>
      </c>
      <c r="S124" s="19" t="s">
        <v>180</v>
      </c>
      <c r="T124" s="60" t="s">
        <v>166</v>
      </c>
      <c r="U124" s="56">
        <v>0</v>
      </c>
      <c r="V124" s="23">
        <f>F124+I124+L124+O124+R124+U124</f>
        <v>234.58733978844384</v>
      </c>
      <c r="W124" s="20">
        <v>6</v>
      </c>
      <c r="X124" s="87">
        <f>V124/W124</f>
        <v>39.097889964740638</v>
      </c>
    </row>
    <row r="125" spans="1:24">
      <c r="A125" s="219" t="s">
        <v>844</v>
      </c>
      <c r="B125" s="220" t="s">
        <v>843</v>
      </c>
      <c r="C125" s="39">
        <v>13.068982019430122</v>
      </c>
      <c r="D125" s="30">
        <v>109.11177170680637</v>
      </c>
      <c r="E125" s="107">
        <f>D125/(C125+D125)*100</f>
        <v>89.303567361588676</v>
      </c>
      <c r="F125" s="100">
        <f>100-(100*((E125)-(MIN(E:E)))/((MAX(E:E))-(MIN(E:E))))</f>
        <v>10.696432638411309</v>
      </c>
      <c r="G125" s="81" t="s">
        <v>161</v>
      </c>
      <c r="H125" s="60" t="s">
        <v>158</v>
      </c>
      <c r="I125" s="56">
        <v>50</v>
      </c>
      <c r="J125" s="72">
        <v>20</v>
      </c>
      <c r="K125" s="60" t="s">
        <v>158</v>
      </c>
      <c r="L125" s="56">
        <v>50</v>
      </c>
      <c r="M125" s="60" t="s">
        <v>363</v>
      </c>
      <c r="N125" s="60" t="s">
        <v>30</v>
      </c>
      <c r="O125" s="61">
        <v>25</v>
      </c>
      <c r="P125" s="72" t="s">
        <v>689</v>
      </c>
      <c r="Q125" s="27" t="s">
        <v>243</v>
      </c>
      <c r="R125" s="56">
        <v>100</v>
      </c>
      <c r="S125" s="19" t="s">
        <v>180</v>
      </c>
      <c r="T125" s="60" t="s">
        <v>166</v>
      </c>
      <c r="U125" s="56">
        <v>0</v>
      </c>
      <c r="V125" s="23">
        <f>F125+I125+L125+O125+R125+U125</f>
        <v>235.6964326384113</v>
      </c>
      <c r="W125" s="20">
        <v>6</v>
      </c>
      <c r="X125" s="87">
        <f>V125/W125</f>
        <v>39.282738773068552</v>
      </c>
    </row>
    <row r="126" spans="1:24">
      <c r="A126" s="219" t="s">
        <v>840</v>
      </c>
      <c r="B126" s="220" t="s">
        <v>839</v>
      </c>
      <c r="C126" s="39">
        <v>14.711543307428602</v>
      </c>
      <c r="D126" s="30">
        <v>133.9074502900763</v>
      </c>
      <c r="E126" s="107">
        <f>D126/(C126+D126)*100</f>
        <v>90.101168799951026</v>
      </c>
      <c r="F126" s="100">
        <f>100-(100*((E126)-(MIN(E:E)))/((MAX(E:E))-(MIN(E:E))))</f>
        <v>9.8988312000489742</v>
      </c>
      <c r="G126" s="81" t="s">
        <v>160</v>
      </c>
      <c r="H126" s="60" t="s">
        <v>158</v>
      </c>
      <c r="I126" s="56">
        <v>0</v>
      </c>
      <c r="J126" s="72">
        <v>6</v>
      </c>
      <c r="K126" s="60" t="s">
        <v>158</v>
      </c>
      <c r="L126" s="56">
        <v>0</v>
      </c>
      <c r="M126" s="60" t="s">
        <v>406</v>
      </c>
      <c r="N126" s="60" t="s">
        <v>30</v>
      </c>
      <c r="O126" s="61">
        <v>100</v>
      </c>
      <c r="P126" s="72" t="s">
        <v>404</v>
      </c>
      <c r="Q126" s="27" t="s">
        <v>253</v>
      </c>
      <c r="R126" s="56">
        <v>25</v>
      </c>
      <c r="S126" s="19" t="s">
        <v>170</v>
      </c>
      <c r="T126" s="60" t="s">
        <v>30</v>
      </c>
      <c r="U126" s="56">
        <v>0</v>
      </c>
      <c r="V126" s="23">
        <f>F126+I126+L126+O126+R126+U126</f>
        <v>134.89883120004896</v>
      </c>
      <c r="W126" s="20">
        <v>6</v>
      </c>
      <c r="X126" s="87">
        <f>V126/W126</f>
        <v>22.483138533341492</v>
      </c>
    </row>
    <row r="127" spans="1:24">
      <c r="A127" s="219" t="s">
        <v>848</v>
      </c>
      <c r="B127" s="220" t="s">
        <v>847</v>
      </c>
      <c r="C127" s="39">
        <v>17.48099076190476</v>
      </c>
      <c r="D127" s="30">
        <v>199.90741866666667</v>
      </c>
      <c r="E127" s="107">
        <f>D127/(C127+D127)*100</f>
        <v>91.958637165681736</v>
      </c>
      <c r="F127" s="100">
        <f>100-(100*((E127)-(MIN(E:E)))/((MAX(E:E))-(MIN(E:E))))</f>
        <v>8.0413628343182637</v>
      </c>
      <c r="G127" s="80" t="s">
        <v>269</v>
      </c>
      <c r="H127" s="64" t="s">
        <v>105</v>
      </c>
      <c r="I127" s="56">
        <v>0</v>
      </c>
      <c r="J127" s="72">
        <v>10</v>
      </c>
      <c r="K127" s="60" t="s">
        <v>105</v>
      </c>
      <c r="L127" s="56">
        <v>25</v>
      </c>
      <c r="M127" s="60" t="s">
        <v>408</v>
      </c>
      <c r="N127" s="60" t="s">
        <v>30</v>
      </c>
      <c r="O127" s="61">
        <v>0</v>
      </c>
      <c r="P127" s="73" t="s">
        <v>409</v>
      </c>
      <c r="Q127" s="28" t="s">
        <v>243</v>
      </c>
      <c r="R127" s="56">
        <v>25</v>
      </c>
      <c r="S127" s="19" t="s">
        <v>124</v>
      </c>
      <c r="T127" s="60" t="s">
        <v>166</v>
      </c>
      <c r="U127" s="56">
        <v>100</v>
      </c>
      <c r="V127" s="23">
        <f>F127+I127+L127+O127+R127+U127</f>
        <v>158.04136283431825</v>
      </c>
      <c r="W127" s="20">
        <v>6</v>
      </c>
      <c r="X127" s="87">
        <f>V127/W127</f>
        <v>26.340227139053042</v>
      </c>
    </row>
    <row r="128" spans="1:24">
      <c r="A128" s="219" t="s">
        <v>982</v>
      </c>
      <c r="B128" s="220" t="s">
        <v>981</v>
      </c>
      <c r="C128" s="39">
        <v>13.296415769633503</v>
      </c>
      <c r="D128" s="30">
        <v>140.34853547368408</v>
      </c>
      <c r="E128" s="107">
        <f>D128/(C128+D128)*100</f>
        <v>91.346011917712261</v>
      </c>
      <c r="F128" s="100">
        <f>100-(100*((E128)-(MIN(E:E)))/((MAX(E:E))-(MIN(E:E))))</f>
        <v>8.6539880822877393</v>
      </c>
      <c r="G128" s="81" t="s">
        <v>160</v>
      </c>
      <c r="H128" s="60" t="s">
        <v>30</v>
      </c>
      <c r="I128" s="56">
        <v>0</v>
      </c>
      <c r="J128" s="72">
        <v>10</v>
      </c>
      <c r="K128" s="60" t="s">
        <v>30</v>
      </c>
      <c r="L128" s="56">
        <v>25</v>
      </c>
      <c r="M128" s="60" t="s">
        <v>413</v>
      </c>
      <c r="N128" s="60" t="s">
        <v>254</v>
      </c>
      <c r="O128" s="61">
        <v>100</v>
      </c>
      <c r="P128" s="72" t="s">
        <v>706</v>
      </c>
      <c r="Q128" s="27" t="s">
        <v>672</v>
      </c>
      <c r="R128" s="56">
        <v>50</v>
      </c>
      <c r="S128" s="19" t="s">
        <v>124</v>
      </c>
      <c r="T128" s="60" t="s">
        <v>166</v>
      </c>
      <c r="U128" s="56">
        <v>100</v>
      </c>
      <c r="V128" s="23">
        <f>F128+I128+L128+O128+R128+U128</f>
        <v>283.65398808228775</v>
      </c>
      <c r="W128" s="20">
        <v>6</v>
      </c>
      <c r="X128" s="87">
        <f>V128/W128</f>
        <v>47.27566468038129</v>
      </c>
    </row>
    <row r="129" spans="1:24">
      <c r="A129" s="219" t="s">
        <v>912</v>
      </c>
      <c r="B129" s="220" t="s">
        <v>911</v>
      </c>
      <c r="C129" s="39">
        <v>6.018046</v>
      </c>
      <c r="D129" s="30">
        <v>74.965282000000002</v>
      </c>
      <c r="E129" s="107">
        <f>D129/(C129+D129)*100</f>
        <v>92.568784034165645</v>
      </c>
      <c r="F129" s="100">
        <f>100-(100*((E129)-(MIN(E:E)))/((MAX(E:E))-(MIN(E:E))))</f>
        <v>7.4312159658343688</v>
      </c>
      <c r="G129" s="70"/>
      <c r="H129" s="60"/>
      <c r="I129" s="56"/>
      <c r="J129" s="72"/>
      <c r="K129" s="27"/>
      <c r="L129" s="56"/>
      <c r="M129" s="60"/>
      <c r="N129" s="60"/>
      <c r="O129" s="61"/>
      <c r="P129" s="72"/>
      <c r="Q129" s="27"/>
      <c r="R129" s="59"/>
      <c r="S129" s="19" t="s">
        <v>170</v>
      </c>
      <c r="T129" s="60" t="s">
        <v>166</v>
      </c>
      <c r="U129" s="56">
        <v>0</v>
      </c>
      <c r="V129" s="23">
        <f>F129+I129+L129+O129+R129+U129</f>
        <v>7.4312159658343688</v>
      </c>
      <c r="W129" s="20">
        <v>2</v>
      </c>
      <c r="X129" s="87">
        <f>V129/W129</f>
        <v>3.7156079829171844</v>
      </c>
    </row>
    <row r="130" spans="1:24">
      <c r="A130" s="219" t="s">
        <v>818</v>
      </c>
      <c r="B130" s="220" t="s">
        <v>817</v>
      </c>
      <c r="C130" s="39">
        <v>21.063160999999997</v>
      </c>
      <c r="D130" s="30">
        <v>74.965282000000002</v>
      </c>
      <c r="E130" s="107">
        <f>D130/(C130+D130)*100</f>
        <v>78.065706011707391</v>
      </c>
      <c r="F130" s="100">
        <f>100-(100*((E130)-(MIN(E:E)))/((MAX(E:E))-(MIN(E:E))))</f>
        <v>21.934293988292609</v>
      </c>
      <c r="G130" s="70"/>
      <c r="H130" s="60"/>
      <c r="I130" s="56"/>
      <c r="J130" s="72">
        <v>15</v>
      </c>
      <c r="K130" s="27" t="s">
        <v>158</v>
      </c>
      <c r="L130" s="56">
        <v>25</v>
      </c>
      <c r="M130" s="60" t="s">
        <v>546</v>
      </c>
      <c r="N130" s="60" t="s">
        <v>105</v>
      </c>
      <c r="O130" s="61">
        <v>25</v>
      </c>
      <c r="P130" s="72" t="s">
        <v>205</v>
      </c>
      <c r="Q130" s="60" t="s">
        <v>105</v>
      </c>
      <c r="R130" s="56">
        <v>25</v>
      </c>
      <c r="S130" s="19" t="s">
        <v>170</v>
      </c>
      <c r="T130" s="60" t="s">
        <v>187</v>
      </c>
      <c r="U130" s="56">
        <v>0</v>
      </c>
      <c r="V130" s="23">
        <f>F130+I130+L130+O130+R130+U130</f>
        <v>96.934293988292609</v>
      </c>
      <c r="W130" s="20">
        <v>5</v>
      </c>
      <c r="X130" s="87">
        <f>V130/W130</f>
        <v>19.386858797658522</v>
      </c>
    </row>
    <row r="131" spans="1:24">
      <c r="A131" s="219" t="s">
        <v>826</v>
      </c>
      <c r="B131" s="220" t="s">
        <v>825</v>
      </c>
      <c r="C131" s="39">
        <v>24.072184</v>
      </c>
      <c r="D131" s="30"/>
      <c r="E131" s="107">
        <f>D131/(C131+D131)*100</f>
        <v>0</v>
      </c>
      <c r="F131" s="100">
        <f>100-(100*((E131)-(MIN(E:E)))/((MAX(E:E))-(MIN(E:E))))</f>
        <v>100</v>
      </c>
      <c r="G131" s="78" t="s">
        <v>162</v>
      </c>
      <c r="H131" s="60" t="s">
        <v>158</v>
      </c>
      <c r="I131" s="56">
        <v>100</v>
      </c>
      <c r="J131" s="72"/>
      <c r="K131" s="27"/>
      <c r="L131" s="56"/>
      <c r="M131" s="60" t="s">
        <v>598</v>
      </c>
      <c r="N131" s="60" t="s">
        <v>30</v>
      </c>
      <c r="O131" s="61">
        <v>25</v>
      </c>
      <c r="P131" s="72" t="s">
        <v>666</v>
      </c>
      <c r="Q131" s="60" t="s">
        <v>663</v>
      </c>
      <c r="R131" s="56">
        <v>100</v>
      </c>
      <c r="S131" s="19" t="s">
        <v>180</v>
      </c>
      <c r="T131" s="60" t="s">
        <v>166</v>
      </c>
      <c r="U131" s="56">
        <v>0</v>
      </c>
      <c r="V131" s="23">
        <f>F131+I131+L131+O131+R131+U131</f>
        <v>325</v>
      </c>
      <c r="W131" s="20">
        <v>5</v>
      </c>
      <c r="X131" s="87">
        <f>V131/W131</f>
        <v>65</v>
      </c>
    </row>
    <row r="132" spans="1:24">
      <c r="A132" s="219" t="s">
        <v>938</v>
      </c>
      <c r="B132" s="220" t="s">
        <v>937</v>
      </c>
      <c r="C132" s="39">
        <v>6.018046</v>
      </c>
      <c r="D132" s="30"/>
      <c r="E132" s="107">
        <f>D132/(C132+D132)*100</f>
        <v>0</v>
      </c>
      <c r="F132" s="100">
        <f>100-(100*((E132)-(MIN(E:E)))/((MAX(E:E))-(MIN(E:E))))</f>
        <v>100</v>
      </c>
      <c r="G132" s="81" t="s">
        <v>595</v>
      </c>
      <c r="H132" s="60" t="s">
        <v>198</v>
      </c>
      <c r="I132" s="56">
        <v>50</v>
      </c>
      <c r="J132" s="75" t="s">
        <v>594</v>
      </c>
      <c r="K132" s="60" t="s">
        <v>30</v>
      </c>
      <c r="L132" s="56">
        <v>25</v>
      </c>
      <c r="M132" s="60" t="s">
        <v>596</v>
      </c>
      <c r="N132" s="60" t="s">
        <v>30</v>
      </c>
      <c r="O132" s="61">
        <v>0</v>
      </c>
      <c r="P132" s="72" t="s">
        <v>665</v>
      </c>
      <c r="Q132" s="60" t="s">
        <v>663</v>
      </c>
      <c r="R132" s="56">
        <v>100</v>
      </c>
      <c r="S132" s="19" t="s">
        <v>180</v>
      </c>
      <c r="T132" s="60" t="s">
        <v>166</v>
      </c>
      <c r="U132" s="56">
        <v>0</v>
      </c>
      <c r="V132" s="23">
        <f>F132+I132+L132+O132+R132+U132</f>
        <v>275</v>
      </c>
      <c r="W132" s="20">
        <v>6</v>
      </c>
      <c r="X132" s="87">
        <f>V132/W132</f>
        <v>45.833333333333336</v>
      </c>
    </row>
    <row r="133" spans="1:24">
      <c r="A133" s="219" t="s">
        <v>808</v>
      </c>
      <c r="B133" s="220" t="s">
        <v>807</v>
      </c>
      <c r="C133" s="39">
        <v>15.01099909297052</v>
      </c>
      <c r="D133" s="30">
        <v>144.30816785000007</v>
      </c>
      <c r="E133" s="107">
        <f>D133/(C133+D133)*100</f>
        <v>90.578033151313292</v>
      </c>
      <c r="F133" s="100">
        <f>100-(100*((E133)-(MIN(E:E)))/((MAX(E:E))-(MIN(E:E))))</f>
        <v>9.4219668486867221</v>
      </c>
      <c r="G133" s="81" t="s">
        <v>465</v>
      </c>
      <c r="H133" s="60" t="s">
        <v>254</v>
      </c>
      <c r="I133" s="56">
        <v>0</v>
      </c>
      <c r="J133" s="72" t="s">
        <v>464</v>
      </c>
      <c r="K133" s="27" t="s">
        <v>254</v>
      </c>
      <c r="L133" s="56">
        <v>25</v>
      </c>
      <c r="M133" s="60" t="s">
        <v>466</v>
      </c>
      <c r="N133" s="60" t="s">
        <v>254</v>
      </c>
      <c r="O133" s="61">
        <v>0</v>
      </c>
      <c r="P133" s="72">
        <v>200</v>
      </c>
      <c r="Q133" s="60" t="s">
        <v>30</v>
      </c>
      <c r="R133" s="56">
        <v>100</v>
      </c>
      <c r="S133" s="19" t="s">
        <v>170</v>
      </c>
      <c r="T133" s="60" t="s">
        <v>166</v>
      </c>
      <c r="U133" s="56">
        <v>0</v>
      </c>
      <c r="V133" s="23">
        <f>F133+I133+L133+O133+R133+U133</f>
        <v>134.42196684868674</v>
      </c>
      <c r="W133" s="20">
        <v>6</v>
      </c>
      <c r="X133" s="87">
        <f>V133/W133</f>
        <v>22.403661141447788</v>
      </c>
    </row>
    <row r="134" spans="1:24">
      <c r="A134" s="219" t="s">
        <v>866</v>
      </c>
      <c r="B134" s="220" t="s">
        <v>865</v>
      </c>
      <c r="C134" s="39">
        <v>9.4569294285714296</v>
      </c>
      <c r="D134" s="30">
        <v>74.965282000000002</v>
      </c>
      <c r="E134" s="107">
        <f>D134/(C134+D134)*100</f>
        <v>88.798055312051588</v>
      </c>
      <c r="F134" s="100">
        <f>100-(100*((E134)-(MIN(E:E)))/((MAX(E:E))-(MIN(E:E))))</f>
        <v>11.201944687948412</v>
      </c>
      <c r="G134" s="81" t="s">
        <v>465</v>
      </c>
      <c r="H134" s="60" t="s">
        <v>470</v>
      </c>
      <c r="I134" s="56">
        <v>0</v>
      </c>
      <c r="J134" s="72" t="s">
        <v>464</v>
      </c>
      <c r="K134" s="27" t="s">
        <v>473</v>
      </c>
      <c r="L134" s="56">
        <v>25</v>
      </c>
      <c r="M134" s="60" t="s">
        <v>469</v>
      </c>
      <c r="N134" s="60" t="s">
        <v>472</v>
      </c>
      <c r="O134" s="61">
        <v>0</v>
      </c>
      <c r="P134" s="72">
        <v>200</v>
      </c>
      <c r="Q134" s="60" t="s">
        <v>470</v>
      </c>
      <c r="R134" s="56">
        <v>100</v>
      </c>
      <c r="S134" s="19" t="s">
        <v>170</v>
      </c>
      <c r="T134" s="60" t="s">
        <v>166</v>
      </c>
      <c r="U134" s="56">
        <v>0</v>
      </c>
      <c r="V134" s="23">
        <f>F134+I134+L134+O134+R134+U134</f>
        <v>136.20194468794841</v>
      </c>
      <c r="W134" s="20">
        <v>6</v>
      </c>
      <c r="X134" s="87">
        <f>V134/W134</f>
        <v>22.70032411465807</v>
      </c>
    </row>
    <row r="135" spans="1:24">
      <c r="A135" s="219" t="s">
        <v>1050</v>
      </c>
      <c r="B135" s="220" t="s">
        <v>1049</v>
      </c>
      <c r="C135" s="39">
        <v>17.359748076923076</v>
      </c>
      <c r="D135" s="30">
        <v>174.91899133333334</v>
      </c>
      <c r="E135" s="107">
        <f>D135/(C135+D135)*100</f>
        <v>90.971571724379075</v>
      </c>
      <c r="F135" s="100">
        <f>100-(100*((E135)-(MIN(E:E)))/((MAX(E:E))-(MIN(E:E))))</f>
        <v>9.0284282756209109</v>
      </c>
      <c r="G135" s="81" t="s">
        <v>465</v>
      </c>
      <c r="H135" s="60" t="s">
        <v>470</v>
      </c>
      <c r="I135" s="56">
        <v>0</v>
      </c>
      <c r="J135" s="72" t="s">
        <v>464</v>
      </c>
      <c r="K135" s="27" t="s">
        <v>473</v>
      </c>
      <c r="L135" s="56">
        <v>25</v>
      </c>
      <c r="M135" s="60" t="s">
        <v>469</v>
      </c>
      <c r="N135" s="60" t="s">
        <v>30</v>
      </c>
      <c r="O135" s="61">
        <v>0</v>
      </c>
      <c r="P135" s="72">
        <v>200</v>
      </c>
      <c r="Q135" s="60" t="s">
        <v>470</v>
      </c>
      <c r="R135" s="56">
        <v>100</v>
      </c>
      <c r="S135" s="19" t="s">
        <v>170</v>
      </c>
      <c r="T135" s="60" t="s">
        <v>166</v>
      </c>
      <c r="U135" s="56">
        <v>0</v>
      </c>
      <c r="V135" s="23">
        <f>F135+I135+L135+O135+R135+U135</f>
        <v>134.02842827562091</v>
      </c>
      <c r="W135" s="20">
        <v>6</v>
      </c>
      <c r="X135" s="87">
        <f>V135/W135</f>
        <v>22.338071379270151</v>
      </c>
    </row>
    <row r="136" spans="1:24">
      <c r="A136" s="219" t="s">
        <v>894</v>
      </c>
      <c r="B136" s="220" t="s">
        <v>893</v>
      </c>
      <c r="C136" s="39">
        <v>24.60369233618238</v>
      </c>
      <c r="D136" s="30">
        <v>151.02096810181806</v>
      </c>
      <c r="E136" s="107">
        <f>D136/(C136+D136)*100</f>
        <v>85.990753078285351</v>
      </c>
      <c r="F136" s="100">
        <f>100-(100*((E136)-(MIN(E:E)))/((MAX(E:E))-(MIN(E:E))))</f>
        <v>14.009246921714663</v>
      </c>
      <c r="G136" s="81" t="s">
        <v>161</v>
      </c>
      <c r="H136" s="60" t="s">
        <v>158</v>
      </c>
      <c r="I136" s="56">
        <v>50</v>
      </c>
      <c r="J136" s="74" t="s">
        <v>587</v>
      </c>
      <c r="K136" s="27" t="s">
        <v>247</v>
      </c>
      <c r="L136" s="56">
        <v>50</v>
      </c>
      <c r="M136" s="60" t="s">
        <v>590</v>
      </c>
      <c r="N136" s="60" t="s">
        <v>30</v>
      </c>
      <c r="O136" s="61">
        <v>75</v>
      </c>
      <c r="P136" s="72" t="s">
        <v>669</v>
      </c>
      <c r="Q136" s="27" t="s">
        <v>243</v>
      </c>
      <c r="R136" s="56">
        <v>100</v>
      </c>
      <c r="S136" s="19" t="s">
        <v>180</v>
      </c>
      <c r="T136" s="60" t="s">
        <v>166</v>
      </c>
      <c r="U136" s="56">
        <v>0</v>
      </c>
      <c r="V136" s="23">
        <f>F136+I136+L136+O136+R136+U136</f>
        <v>289.00924692171463</v>
      </c>
      <c r="W136" s="20">
        <v>6</v>
      </c>
      <c r="X136" s="87">
        <f>V136/W136</f>
        <v>48.168207820285772</v>
      </c>
    </row>
    <row r="137" spans="1:24">
      <c r="A137" s="219" t="s">
        <v>868</v>
      </c>
      <c r="B137" s="220" t="s">
        <v>867</v>
      </c>
      <c r="C137" s="39">
        <v>9.0270689999999991</v>
      </c>
      <c r="D137" s="30">
        <v>91.624233555555563</v>
      </c>
      <c r="E137" s="107">
        <f>D137/(C137+D137)*100</f>
        <v>91.031344085172265</v>
      </c>
      <c r="F137" s="100">
        <f>100-(100*((E137)-(MIN(E:E)))/((MAX(E:E))-(MIN(E:E))))</f>
        <v>8.9686559148277354</v>
      </c>
      <c r="G137" s="86" t="s">
        <v>0</v>
      </c>
      <c r="H137" s="60" t="s">
        <v>711</v>
      </c>
      <c r="I137" s="56">
        <v>50</v>
      </c>
      <c r="J137" s="72" t="s">
        <v>591</v>
      </c>
      <c r="K137" s="60" t="s">
        <v>105</v>
      </c>
      <c r="L137" s="56">
        <v>50</v>
      </c>
      <c r="M137" s="60" t="s">
        <v>590</v>
      </c>
      <c r="N137" s="60" t="s">
        <v>105</v>
      </c>
      <c r="O137" s="61">
        <v>75</v>
      </c>
      <c r="P137" s="72" t="s">
        <v>686</v>
      </c>
      <c r="Q137" s="60" t="s">
        <v>652</v>
      </c>
      <c r="R137" s="56">
        <v>100</v>
      </c>
      <c r="S137" s="19" t="s">
        <v>180</v>
      </c>
      <c r="T137" s="60" t="s">
        <v>166</v>
      </c>
      <c r="U137" s="56">
        <v>0</v>
      </c>
      <c r="V137" s="23">
        <f>F137+I137+L137+O137+R137+U137</f>
        <v>283.96865591482776</v>
      </c>
      <c r="W137" s="20">
        <v>6</v>
      </c>
      <c r="X137" s="87">
        <f>V137/W137</f>
        <v>47.328109319137958</v>
      </c>
    </row>
    <row r="138" spans="1:24">
      <c r="A138" s="219" t="s">
        <v>1058</v>
      </c>
      <c r="B138" s="220" t="s">
        <v>1057</v>
      </c>
      <c r="C138" s="39">
        <v>10.384628213953501</v>
      </c>
      <c r="D138" s="30">
        <v>130.94372401746719</v>
      </c>
      <c r="E138" s="107">
        <f>D138/(C138+D138)*100</f>
        <v>92.652126731832979</v>
      </c>
      <c r="F138" s="100">
        <f>100-(100*((E138)-(MIN(E:E)))/((MAX(E:E))-(MIN(E:E))))</f>
        <v>7.3478732681670209</v>
      </c>
      <c r="G138" s="86" t="s">
        <v>0</v>
      </c>
      <c r="H138" s="60" t="s">
        <v>712</v>
      </c>
      <c r="I138" s="56">
        <v>50</v>
      </c>
      <c r="J138" s="72"/>
      <c r="K138" s="27"/>
      <c r="L138" s="56"/>
      <c r="M138" s="60" t="s">
        <v>475</v>
      </c>
      <c r="N138" s="60" t="s">
        <v>30</v>
      </c>
      <c r="O138" s="61">
        <v>0</v>
      </c>
      <c r="P138" s="72">
        <v>186</v>
      </c>
      <c r="Q138" s="60" t="s">
        <v>652</v>
      </c>
      <c r="R138" s="56">
        <v>75</v>
      </c>
      <c r="S138" s="19" t="s">
        <v>170</v>
      </c>
      <c r="T138" s="60" t="s">
        <v>166</v>
      </c>
      <c r="U138" s="56">
        <v>0</v>
      </c>
      <c r="V138" s="23">
        <f>F138+I138+L138+O138+R138+U138</f>
        <v>132.34787326816701</v>
      </c>
      <c r="W138" s="20">
        <v>5</v>
      </c>
      <c r="X138" s="87">
        <f>V138/W138</f>
        <v>26.469574653633401</v>
      </c>
    </row>
    <row r="139" spans="1:24">
      <c r="A139" s="219" t="s">
        <v>814</v>
      </c>
      <c r="B139" s="220" t="s">
        <v>813</v>
      </c>
      <c r="C139" s="39">
        <v>9.8660159330855173</v>
      </c>
      <c r="D139" s="30">
        <v>125.72302502083339</v>
      </c>
      <c r="E139" s="107">
        <f>D139/(C139+D139)*100</f>
        <v>92.723588968788007</v>
      </c>
      <c r="F139" s="100">
        <f>100-(100*((E139)-(MIN(E:E)))/((MAX(E:E))-(MIN(E:E))))</f>
        <v>7.2764110312119925</v>
      </c>
      <c r="G139" s="81" t="s">
        <v>161</v>
      </c>
      <c r="H139" s="60" t="s">
        <v>30</v>
      </c>
      <c r="I139" s="56">
        <v>50</v>
      </c>
      <c r="J139" s="72">
        <v>15</v>
      </c>
      <c r="K139" s="27" t="s">
        <v>158</v>
      </c>
      <c r="L139" s="56">
        <v>25</v>
      </c>
      <c r="M139" s="60" t="s">
        <v>427</v>
      </c>
      <c r="N139" s="60" t="s">
        <v>30</v>
      </c>
      <c r="O139" s="61">
        <v>25</v>
      </c>
      <c r="P139" s="74" t="s">
        <v>477</v>
      </c>
      <c r="Q139" s="27" t="s">
        <v>243</v>
      </c>
      <c r="R139" s="56">
        <v>100</v>
      </c>
      <c r="S139" s="19" t="s">
        <v>170</v>
      </c>
      <c r="T139" s="60" t="s">
        <v>166</v>
      </c>
      <c r="U139" s="56">
        <v>0</v>
      </c>
      <c r="V139" s="23">
        <f>F139+I139+L139+O139+R139+U139</f>
        <v>207.27641103121198</v>
      </c>
      <c r="W139" s="20">
        <v>6</v>
      </c>
      <c r="X139" s="87">
        <f>V139/W139</f>
        <v>34.546068505201994</v>
      </c>
    </row>
    <row r="140" spans="1:24">
      <c r="A140" s="219" t="s">
        <v>1002</v>
      </c>
      <c r="B140" s="220" t="s">
        <v>1001</v>
      </c>
      <c r="C140" s="39">
        <v>9.7503918365384763</v>
      </c>
      <c r="D140" s="30">
        <v>103.92914095454552</v>
      </c>
      <c r="E140" s="107">
        <f>D140/(C140+D140)*100</f>
        <v>91.422913520890887</v>
      </c>
      <c r="F140" s="100">
        <f>100-(100*((E140)-(MIN(E:E)))/((MAX(E:E))-(MIN(E:E))))</f>
        <v>8.5770864791091128</v>
      </c>
      <c r="G140" s="81" t="s">
        <v>164</v>
      </c>
      <c r="H140" s="60" t="s">
        <v>158</v>
      </c>
      <c r="I140" s="56">
        <v>50</v>
      </c>
      <c r="J140" s="72">
        <v>15</v>
      </c>
      <c r="K140" s="27" t="s">
        <v>158</v>
      </c>
      <c r="L140" s="56">
        <v>25</v>
      </c>
      <c r="M140" s="60" t="s">
        <v>481</v>
      </c>
      <c r="N140" s="60" t="s">
        <v>254</v>
      </c>
      <c r="O140" s="61">
        <v>0</v>
      </c>
      <c r="P140" s="72">
        <v>103</v>
      </c>
      <c r="Q140" s="60" t="s">
        <v>652</v>
      </c>
      <c r="R140" s="56">
        <v>50</v>
      </c>
      <c r="S140" s="19" t="s">
        <v>170</v>
      </c>
      <c r="T140" s="60" t="s">
        <v>166</v>
      </c>
      <c r="U140" s="56">
        <v>0</v>
      </c>
      <c r="V140" s="23">
        <f>F140+I140+L140+O140+R140+U140</f>
        <v>133.57708647910911</v>
      </c>
      <c r="W140" s="20">
        <v>6</v>
      </c>
      <c r="X140" s="87">
        <f>V140/W140</f>
        <v>22.262847746518187</v>
      </c>
    </row>
    <row r="141" spans="1:24">
      <c r="A141" s="219" t="s">
        <v>988</v>
      </c>
      <c r="B141" s="220" t="s">
        <v>987</v>
      </c>
      <c r="C141" s="39">
        <v>6.018046</v>
      </c>
      <c r="D141" s="107"/>
      <c r="E141" s="107">
        <f>D141/(C141+D141)*100</f>
        <v>0</v>
      </c>
      <c r="F141" s="100">
        <f>100-(100*((E141)-(MIN(E:E)))/((MAX(E:E))-(MIN(E:E))))</f>
        <v>100</v>
      </c>
      <c r="G141" s="81" t="s">
        <v>161</v>
      </c>
      <c r="H141" s="60" t="s">
        <v>158</v>
      </c>
      <c r="I141" s="56">
        <v>50</v>
      </c>
      <c r="J141" s="72"/>
      <c r="K141" s="27"/>
      <c r="L141" s="56"/>
      <c r="M141" s="60" t="s">
        <v>483</v>
      </c>
      <c r="N141" s="60" t="s">
        <v>105</v>
      </c>
      <c r="O141" s="61">
        <v>25</v>
      </c>
      <c r="P141" s="72"/>
      <c r="Q141" s="27"/>
      <c r="R141" s="56"/>
      <c r="S141" s="19" t="s">
        <v>170</v>
      </c>
      <c r="T141" s="60" t="s">
        <v>166</v>
      </c>
      <c r="U141" s="56">
        <v>0</v>
      </c>
      <c r="V141" s="23">
        <f>F141+I141+L141+O141+R141+U141</f>
        <v>175</v>
      </c>
      <c r="W141" s="20">
        <v>4</v>
      </c>
      <c r="X141" s="87">
        <f>V141/W141</f>
        <v>43.75</v>
      </c>
    </row>
    <row r="142" spans="1:24" ht="13.5" thickBot="1">
      <c r="A142" s="222" t="s">
        <v>976</v>
      </c>
      <c r="B142" s="223" t="s">
        <v>975</v>
      </c>
      <c r="C142" s="110"/>
      <c r="D142" s="32">
        <v>74.965282000000002</v>
      </c>
      <c r="E142" s="108">
        <f>D142/(C142+D142)*100</f>
        <v>100</v>
      </c>
      <c r="F142" s="103">
        <f>100-(100*((E142)-(MIN(E:E)))/((MAX(E:E))-(MIN(E:E))))</f>
        <v>0</v>
      </c>
      <c r="G142" s="85" t="s">
        <v>167</v>
      </c>
      <c r="H142" s="63" t="s">
        <v>158</v>
      </c>
      <c r="I142" s="57">
        <v>50</v>
      </c>
      <c r="J142" s="76">
        <v>20</v>
      </c>
      <c r="K142" s="38" t="s">
        <v>158</v>
      </c>
      <c r="L142" s="57">
        <v>50</v>
      </c>
      <c r="M142" s="63" t="s">
        <v>485</v>
      </c>
      <c r="N142" s="63" t="s">
        <v>30</v>
      </c>
      <c r="O142" s="66">
        <v>75</v>
      </c>
      <c r="P142" s="76">
        <v>125</v>
      </c>
      <c r="Q142" s="38" t="s">
        <v>30</v>
      </c>
      <c r="R142" s="57">
        <v>50</v>
      </c>
      <c r="S142" s="22" t="s">
        <v>170</v>
      </c>
      <c r="T142" s="38" t="s">
        <v>166</v>
      </c>
      <c r="U142" s="57">
        <v>0</v>
      </c>
      <c r="V142" s="24">
        <f>F142+I142+L142+O142+R142+U142</f>
        <v>225</v>
      </c>
      <c r="W142" s="24">
        <v>6</v>
      </c>
      <c r="X142" s="88">
        <f>V142/W142</f>
        <v>37.5</v>
      </c>
    </row>
  </sheetData>
  <sortState ref="A12:X142">
    <sortCondition ref="A12:A142"/>
  </sortState>
  <mergeCells count="1">
    <mergeCell ref="F2:G2"/>
  </mergeCells>
  <phoneticPr fontId="1" type="noConversion"/>
  <conditionalFormatting sqref="X12:X142">
    <cfRule type="dataBar" priority="1">
      <dataBar>
        <cfvo type="min" val="0"/>
        <cfvo type="max" val="0"/>
        <color rgb="FF638EC6"/>
      </dataBar>
    </cfRule>
  </conditionalFormatting>
  <pageMargins left="0.75" right="0.75" top="1" bottom="1" header="0.5" footer="0.5"/>
  <pageSetup orientation="portrait" verticalDpi="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139"/>
  <sheetViews>
    <sheetView zoomScaleNormal="100" workbookViewId="0">
      <pane ySplit="8" topLeftCell="A9" activePane="bottomLeft" state="frozen"/>
      <selection activeCell="A101" sqref="A101"/>
      <selection pane="bottomLeft"/>
    </sheetView>
  </sheetViews>
  <sheetFormatPr defaultRowHeight="12.75"/>
  <cols>
    <col min="1" max="1" width="33.85546875" customWidth="1"/>
    <col min="2" max="2" width="22.140625" bestFit="1" customWidth="1"/>
    <col min="3" max="3" width="55.28515625" bestFit="1" customWidth="1"/>
    <col min="4" max="4" width="27.140625" bestFit="1" customWidth="1"/>
    <col min="5" max="5" width="23.42578125" customWidth="1"/>
    <col min="6" max="6" width="26.5703125" bestFit="1" customWidth="1"/>
    <col min="7" max="7" width="17.140625" style="4" bestFit="1" customWidth="1"/>
  </cols>
  <sheetData>
    <row r="1" spans="1:7" ht="18.75" thickBot="1">
      <c r="A1" s="118" t="s">
        <v>1073</v>
      </c>
    </row>
    <row r="2" spans="1:7" ht="13.5" thickBot="1">
      <c r="D2" s="259" t="s">
        <v>153</v>
      </c>
      <c r="E2" s="260"/>
      <c r="F2" s="261"/>
    </row>
    <row r="3" spans="1:7" ht="15.75">
      <c r="A3" s="119" t="s">
        <v>1070</v>
      </c>
      <c r="B3" s="120" t="s">
        <v>1141</v>
      </c>
      <c r="D3" s="47" t="s">
        <v>120</v>
      </c>
      <c r="E3" s="28" t="s">
        <v>118</v>
      </c>
      <c r="F3" s="235"/>
    </row>
    <row r="4" spans="1:7" ht="16.5" thickBot="1">
      <c r="B4" s="124" t="s">
        <v>1142</v>
      </c>
      <c r="D4" s="149"/>
      <c r="E4" s="134" t="s">
        <v>119</v>
      </c>
      <c r="F4" s="236"/>
    </row>
    <row r="6" spans="1:7" ht="15.75">
      <c r="B6" s="124" t="s">
        <v>1168</v>
      </c>
    </row>
    <row r="7" spans="1:7" ht="13.5" thickBot="1"/>
    <row r="8" spans="1:7" ht="13.5" thickBot="1">
      <c r="A8" s="89" t="s">
        <v>1067</v>
      </c>
      <c r="B8" s="90" t="s">
        <v>1068</v>
      </c>
      <c r="C8" s="303" t="s">
        <v>1212</v>
      </c>
      <c r="D8" s="304" t="s">
        <v>1213</v>
      </c>
      <c r="E8" s="305" t="s">
        <v>1214</v>
      </c>
      <c r="F8" s="305" t="s">
        <v>1215</v>
      </c>
      <c r="G8" s="237" t="s">
        <v>1216</v>
      </c>
    </row>
    <row r="9" spans="1:7">
      <c r="A9" s="219" t="s">
        <v>828</v>
      </c>
      <c r="B9" s="220" t="s">
        <v>827</v>
      </c>
      <c r="C9" s="19" t="s">
        <v>88</v>
      </c>
      <c r="D9" s="27" t="s">
        <v>30</v>
      </c>
      <c r="E9" s="27">
        <v>4</v>
      </c>
      <c r="F9" s="27">
        <v>150</v>
      </c>
      <c r="G9" s="238">
        <v>90</v>
      </c>
    </row>
    <row r="10" spans="1:7">
      <c r="A10" s="219" t="s">
        <v>906</v>
      </c>
      <c r="B10" s="220" t="s">
        <v>905</v>
      </c>
      <c r="C10" s="19" t="s">
        <v>29</v>
      </c>
      <c r="D10" s="27" t="s">
        <v>30</v>
      </c>
      <c r="E10" s="27">
        <v>4</v>
      </c>
      <c r="F10" s="27">
        <v>150</v>
      </c>
      <c r="G10" s="238">
        <v>90</v>
      </c>
    </row>
    <row r="11" spans="1:7">
      <c r="A11" s="219" t="s">
        <v>902</v>
      </c>
      <c r="B11" s="220" t="s">
        <v>901</v>
      </c>
      <c r="C11" s="19" t="s">
        <v>29</v>
      </c>
      <c r="D11" s="27" t="s">
        <v>30</v>
      </c>
      <c r="E11" s="27">
        <v>4</v>
      </c>
      <c r="F11" s="27">
        <v>150</v>
      </c>
      <c r="G11" s="238">
        <v>90</v>
      </c>
    </row>
    <row r="12" spans="1:7">
      <c r="A12" s="219" t="s">
        <v>872</v>
      </c>
      <c r="B12" s="220" t="s">
        <v>871</v>
      </c>
      <c r="C12" s="19" t="s">
        <v>29</v>
      </c>
      <c r="D12" s="27" t="s">
        <v>48</v>
      </c>
      <c r="E12" s="27">
        <v>4</v>
      </c>
      <c r="F12" s="27">
        <v>150</v>
      </c>
      <c r="G12" s="238">
        <v>90</v>
      </c>
    </row>
    <row r="13" spans="1:7">
      <c r="A13" s="219" t="s">
        <v>856</v>
      </c>
      <c r="B13" s="220" t="s">
        <v>855</v>
      </c>
      <c r="C13" s="19" t="s">
        <v>29</v>
      </c>
      <c r="D13" s="27" t="s">
        <v>30</v>
      </c>
      <c r="E13" s="27">
        <v>4</v>
      </c>
      <c r="F13" s="27">
        <v>150</v>
      </c>
      <c r="G13" s="238">
        <v>90</v>
      </c>
    </row>
    <row r="14" spans="1:7">
      <c r="A14" s="219" t="s">
        <v>842</v>
      </c>
      <c r="B14" s="220" t="s">
        <v>841</v>
      </c>
      <c r="C14" s="19" t="s">
        <v>29</v>
      </c>
      <c r="D14" s="27" t="s">
        <v>30</v>
      </c>
      <c r="E14" s="27">
        <v>4</v>
      </c>
      <c r="F14" s="27">
        <v>150</v>
      </c>
      <c r="G14" s="238">
        <v>90</v>
      </c>
    </row>
    <row r="15" spans="1:7">
      <c r="A15" s="219" t="s">
        <v>1014</v>
      </c>
      <c r="B15" s="220" t="s">
        <v>1013</v>
      </c>
      <c r="C15" s="19" t="s">
        <v>29</v>
      </c>
      <c r="D15" s="27" t="s">
        <v>30</v>
      </c>
      <c r="E15" s="27">
        <v>4</v>
      </c>
      <c r="F15" s="27">
        <v>150</v>
      </c>
      <c r="G15" s="238">
        <v>90</v>
      </c>
    </row>
    <row r="16" spans="1:7">
      <c r="A16" s="219" t="s">
        <v>964</v>
      </c>
      <c r="B16" s="220" t="s">
        <v>963</v>
      </c>
      <c r="C16" s="19" t="s">
        <v>29</v>
      </c>
      <c r="D16" s="27" t="s">
        <v>30</v>
      </c>
      <c r="E16" s="27">
        <v>4</v>
      </c>
      <c r="F16" s="27">
        <v>150</v>
      </c>
      <c r="G16" s="238">
        <v>90</v>
      </c>
    </row>
    <row r="17" spans="1:7">
      <c r="A17" s="219" t="s">
        <v>1000</v>
      </c>
      <c r="B17" s="220" t="s">
        <v>999</v>
      </c>
      <c r="C17" s="19" t="s">
        <v>29</v>
      </c>
      <c r="D17" s="27" t="s">
        <v>30</v>
      </c>
      <c r="E17" s="27">
        <v>4</v>
      </c>
      <c r="F17" s="27">
        <v>150</v>
      </c>
      <c r="G17" s="238">
        <v>90</v>
      </c>
    </row>
    <row r="18" spans="1:7">
      <c r="A18" s="219" t="s">
        <v>1016</v>
      </c>
      <c r="B18" s="220" t="s">
        <v>1015</v>
      </c>
      <c r="C18" s="19" t="s">
        <v>29</v>
      </c>
      <c r="D18" s="27" t="s">
        <v>30</v>
      </c>
      <c r="E18" s="27">
        <v>4</v>
      </c>
      <c r="F18" s="27">
        <v>150</v>
      </c>
      <c r="G18" s="238">
        <v>90</v>
      </c>
    </row>
    <row r="19" spans="1:7">
      <c r="A19" s="219" t="s">
        <v>932</v>
      </c>
      <c r="B19" s="220" t="s">
        <v>931</v>
      </c>
      <c r="C19" s="19" t="s">
        <v>29</v>
      </c>
      <c r="D19" s="27" t="s">
        <v>48</v>
      </c>
      <c r="E19" s="27">
        <v>4</v>
      </c>
      <c r="F19" s="27">
        <v>150</v>
      </c>
      <c r="G19" s="238">
        <v>90</v>
      </c>
    </row>
    <row r="20" spans="1:7">
      <c r="A20" s="219" t="s">
        <v>1062</v>
      </c>
      <c r="B20" s="220" t="s">
        <v>1061</v>
      </c>
      <c r="C20" s="19" t="s">
        <v>98</v>
      </c>
      <c r="D20" s="27" t="s">
        <v>99</v>
      </c>
      <c r="E20" s="27">
        <v>2</v>
      </c>
      <c r="F20" s="27">
        <v>5</v>
      </c>
      <c r="G20" s="238">
        <v>100</v>
      </c>
    </row>
    <row r="21" spans="1:7">
      <c r="A21" s="219" t="s">
        <v>942</v>
      </c>
      <c r="B21" s="220" t="s">
        <v>941</v>
      </c>
      <c r="C21" s="19" t="s">
        <v>98</v>
      </c>
      <c r="D21" s="27" t="s">
        <v>99</v>
      </c>
      <c r="E21" s="27">
        <v>2</v>
      </c>
      <c r="F21" s="27">
        <v>5</v>
      </c>
      <c r="G21" s="238">
        <v>100</v>
      </c>
    </row>
    <row r="22" spans="1:7">
      <c r="A22" s="219" t="s">
        <v>946</v>
      </c>
      <c r="B22" s="220" t="s">
        <v>945</v>
      </c>
      <c r="C22" s="19" t="s">
        <v>98</v>
      </c>
      <c r="D22" s="27" t="s">
        <v>99</v>
      </c>
      <c r="E22" s="27">
        <v>2</v>
      </c>
      <c r="F22" s="27">
        <v>5</v>
      </c>
      <c r="G22" s="238">
        <v>100</v>
      </c>
    </row>
    <row r="23" spans="1:7">
      <c r="A23" s="219" t="s">
        <v>884</v>
      </c>
      <c r="B23" s="220" t="s">
        <v>883</v>
      </c>
      <c r="C23" s="19" t="s">
        <v>100</v>
      </c>
      <c r="D23" s="27" t="s">
        <v>101</v>
      </c>
      <c r="E23" s="27">
        <v>6</v>
      </c>
      <c r="F23" s="27">
        <v>1500</v>
      </c>
      <c r="G23" s="238">
        <v>0</v>
      </c>
    </row>
    <row r="24" spans="1:7">
      <c r="A24" s="219" t="s">
        <v>978</v>
      </c>
      <c r="B24" s="221" t="s">
        <v>977</v>
      </c>
      <c r="C24" s="19" t="s">
        <v>100</v>
      </c>
      <c r="D24" s="27" t="s">
        <v>102</v>
      </c>
      <c r="E24" s="27">
        <v>6</v>
      </c>
      <c r="F24" s="27">
        <v>1500</v>
      </c>
      <c r="G24" s="238">
        <v>0</v>
      </c>
    </row>
    <row r="25" spans="1:7">
      <c r="A25" s="219" t="s">
        <v>950</v>
      </c>
      <c r="B25" s="220" t="s">
        <v>949</v>
      </c>
      <c r="C25" s="19" t="s">
        <v>95</v>
      </c>
      <c r="D25" s="27" t="s">
        <v>94</v>
      </c>
      <c r="E25" s="27">
        <v>6</v>
      </c>
      <c r="F25" s="27">
        <v>1500</v>
      </c>
      <c r="G25" s="238">
        <v>0</v>
      </c>
    </row>
    <row r="26" spans="1:7">
      <c r="A26" s="219" t="s">
        <v>1060</v>
      </c>
      <c r="B26" s="220" t="s">
        <v>1059</v>
      </c>
      <c r="C26" s="19" t="s">
        <v>31</v>
      </c>
      <c r="D26" s="27" t="s">
        <v>30</v>
      </c>
      <c r="E26" s="27">
        <v>4</v>
      </c>
      <c r="F26" s="27">
        <v>150</v>
      </c>
      <c r="G26" s="238">
        <v>90</v>
      </c>
    </row>
    <row r="27" spans="1:7">
      <c r="A27" s="219" t="s">
        <v>1024</v>
      </c>
      <c r="B27" s="220" t="s">
        <v>1023</v>
      </c>
      <c r="C27" s="19" t="s">
        <v>31</v>
      </c>
      <c r="D27" s="27" t="s">
        <v>30</v>
      </c>
      <c r="E27" s="27">
        <v>4</v>
      </c>
      <c r="F27" s="27">
        <v>150</v>
      </c>
      <c r="G27" s="238">
        <v>90</v>
      </c>
    </row>
    <row r="28" spans="1:7">
      <c r="A28" s="219" t="s">
        <v>974</v>
      </c>
      <c r="B28" s="220" t="s">
        <v>973</v>
      </c>
      <c r="C28" s="19" t="s">
        <v>49</v>
      </c>
      <c r="D28" s="27" t="s">
        <v>30</v>
      </c>
      <c r="E28" s="27">
        <v>4</v>
      </c>
      <c r="F28" s="27">
        <v>150</v>
      </c>
      <c r="G28" s="238">
        <v>90</v>
      </c>
    </row>
    <row r="29" spans="1:7">
      <c r="A29" s="219" t="s">
        <v>948</v>
      </c>
      <c r="B29" s="221" t="s">
        <v>947</v>
      </c>
      <c r="C29" s="19" t="s">
        <v>31</v>
      </c>
      <c r="D29" s="27" t="s">
        <v>30</v>
      </c>
      <c r="E29" s="27">
        <v>4</v>
      </c>
      <c r="F29" s="27">
        <v>150</v>
      </c>
      <c r="G29" s="238">
        <v>90</v>
      </c>
    </row>
    <row r="30" spans="1:7">
      <c r="A30" s="219" t="s">
        <v>908</v>
      </c>
      <c r="B30" s="220" t="s">
        <v>907</v>
      </c>
      <c r="C30" s="19" t="s">
        <v>31</v>
      </c>
      <c r="D30" s="27" t="s">
        <v>50</v>
      </c>
      <c r="E30" s="27">
        <v>4</v>
      </c>
      <c r="F30" s="27">
        <v>150</v>
      </c>
      <c r="G30" s="238">
        <v>90</v>
      </c>
    </row>
    <row r="31" spans="1:7">
      <c r="A31" s="219" t="s">
        <v>1040</v>
      </c>
      <c r="B31" s="221" t="s">
        <v>1039</v>
      </c>
      <c r="C31" s="19" t="s">
        <v>31</v>
      </c>
      <c r="D31" s="27" t="s">
        <v>50</v>
      </c>
      <c r="E31" s="27">
        <v>4</v>
      </c>
      <c r="F31" s="27">
        <v>150</v>
      </c>
      <c r="G31" s="238">
        <v>90</v>
      </c>
    </row>
    <row r="32" spans="1:7" ht="12" customHeight="1">
      <c r="A32" s="219" t="s">
        <v>934</v>
      </c>
      <c r="B32" s="220" t="s">
        <v>933</v>
      </c>
      <c r="C32" s="19" t="s">
        <v>32</v>
      </c>
      <c r="D32" s="27" t="s">
        <v>30</v>
      </c>
      <c r="E32" s="27">
        <v>6</v>
      </c>
      <c r="F32" s="27">
        <v>1500</v>
      </c>
      <c r="G32" s="238">
        <v>0</v>
      </c>
    </row>
    <row r="33" spans="1:7">
      <c r="A33" s="219" t="s">
        <v>928</v>
      </c>
      <c r="B33" s="220" t="s">
        <v>927</v>
      </c>
      <c r="C33" s="19" t="s">
        <v>33</v>
      </c>
      <c r="D33" s="27" t="s">
        <v>30</v>
      </c>
      <c r="E33" s="27">
        <v>4</v>
      </c>
      <c r="F33" s="27">
        <v>150</v>
      </c>
      <c r="G33" s="238">
        <v>90</v>
      </c>
    </row>
    <row r="34" spans="1:7">
      <c r="A34" s="219" t="s">
        <v>1042</v>
      </c>
      <c r="B34" s="220" t="s">
        <v>1041</v>
      </c>
      <c r="C34" s="19" t="s">
        <v>51</v>
      </c>
      <c r="D34" s="27" t="s">
        <v>30</v>
      </c>
      <c r="E34" s="27">
        <v>4</v>
      </c>
      <c r="F34" s="27">
        <v>150</v>
      </c>
      <c r="G34" s="238">
        <v>90</v>
      </c>
    </row>
    <row r="35" spans="1:7">
      <c r="A35" s="219" t="s">
        <v>834</v>
      </c>
      <c r="B35" s="220" t="s">
        <v>833</v>
      </c>
      <c r="C35" s="19" t="s">
        <v>52</v>
      </c>
      <c r="D35" s="27" t="s">
        <v>30</v>
      </c>
      <c r="E35" s="27">
        <v>2</v>
      </c>
      <c r="F35" s="27">
        <v>5</v>
      </c>
      <c r="G35" s="238">
        <v>100</v>
      </c>
    </row>
    <row r="36" spans="1:7">
      <c r="A36" s="219" t="s">
        <v>952</v>
      </c>
      <c r="B36" s="220" t="s">
        <v>951</v>
      </c>
      <c r="C36" s="19" t="s">
        <v>33</v>
      </c>
      <c r="D36" s="27" t="s">
        <v>30</v>
      </c>
      <c r="E36" s="27">
        <v>4</v>
      </c>
      <c r="F36" s="27">
        <v>150</v>
      </c>
      <c r="G36" s="238">
        <v>90</v>
      </c>
    </row>
    <row r="37" spans="1:7">
      <c r="A37" s="219" t="s">
        <v>992</v>
      </c>
      <c r="B37" s="220" t="s">
        <v>991</v>
      </c>
      <c r="C37" s="19" t="s">
        <v>53</v>
      </c>
      <c r="D37" s="27" t="s">
        <v>30</v>
      </c>
      <c r="E37" s="27">
        <v>4</v>
      </c>
      <c r="F37" s="27">
        <v>150</v>
      </c>
      <c r="G37" s="238">
        <v>90</v>
      </c>
    </row>
    <row r="38" spans="1:7">
      <c r="A38" s="219" t="s">
        <v>940</v>
      </c>
      <c r="B38" s="220" t="s">
        <v>939</v>
      </c>
      <c r="C38" s="19" t="s">
        <v>54</v>
      </c>
      <c r="D38" s="27" t="s">
        <v>30</v>
      </c>
      <c r="E38" s="27">
        <v>4</v>
      </c>
      <c r="F38" s="27">
        <v>150</v>
      </c>
      <c r="G38" s="238">
        <v>90</v>
      </c>
    </row>
    <row r="39" spans="1:7">
      <c r="A39" s="219" t="s">
        <v>990</v>
      </c>
      <c r="B39" s="220" t="s">
        <v>989</v>
      </c>
      <c r="C39" s="19" t="s">
        <v>55</v>
      </c>
      <c r="D39" s="27" t="s">
        <v>30</v>
      </c>
      <c r="E39" s="27">
        <v>4</v>
      </c>
      <c r="F39" s="27">
        <v>150</v>
      </c>
      <c r="G39" s="238">
        <v>90</v>
      </c>
    </row>
    <row r="40" spans="1:7">
      <c r="A40" s="219" t="s">
        <v>980</v>
      </c>
      <c r="B40" s="220" t="s">
        <v>979</v>
      </c>
      <c r="C40" s="19" t="s">
        <v>33</v>
      </c>
      <c r="D40" s="27" t="s">
        <v>56</v>
      </c>
      <c r="E40" s="27">
        <v>4</v>
      </c>
      <c r="F40" s="27">
        <v>150</v>
      </c>
      <c r="G40" s="238">
        <v>90</v>
      </c>
    </row>
    <row r="41" spans="1:7">
      <c r="A41" s="219" t="s">
        <v>812</v>
      </c>
      <c r="B41" s="220" t="s">
        <v>811</v>
      </c>
      <c r="C41" s="19" t="s">
        <v>96</v>
      </c>
      <c r="D41" s="27" t="s">
        <v>94</v>
      </c>
      <c r="E41" s="27">
        <v>4</v>
      </c>
      <c r="F41" s="27">
        <v>150</v>
      </c>
      <c r="G41" s="238">
        <v>90</v>
      </c>
    </row>
    <row r="42" spans="1:7">
      <c r="A42" s="219" t="s">
        <v>806</v>
      </c>
      <c r="B42" s="220" t="s">
        <v>805</v>
      </c>
      <c r="C42" s="19" t="s">
        <v>96</v>
      </c>
      <c r="D42" s="27" t="s">
        <v>94</v>
      </c>
      <c r="E42" s="27">
        <v>4</v>
      </c>
      <c r="F42" s="27">
        <v>150</v>
      </c>
      <c r="G42" s="238">
        <v>90</v>
      </c>
    </row>
    <row r="43" spans="1:7">
      <c r="A43" s="219" t="s">
        <v>1018</v>
      </c>
      <c r="B43" s="220" t="s">
        <v>1017</v>
      </c>
      <c r="C43" s="19" t="s">
        <v>34</v>
      </c>
      <c r="D43" s="27" t="s">
        <v>30</v>
      </c>
      <c r="E43" s="27">
        <v>6</v>
      </c>
      <c r="F43" s="27">
        <v>1500</v>
      </c>
      <c r="G43" s="238">
        <v>0</v>
      </c>
    </row>
    <row r="44" spans="1:7">
      <c r="A44" s="219" t="s">
        <v>914</v>
      </c>
      <c r="B44" s="220" t="s">
        <v>913</v>
      </c>
      <c r="C44" s="19" t="s">
        <v>35</v>
      </c>
      <c r="D44" s="27" t="s">
        <v>30</v>
      </c>
      <c r="E44" s="27">
        <v>6</v>
      </c>
      <c r="F44" s="27">
        <v>1500</v>
      </c>
      <c r="G44" s="238">
        <v>0</v>
      </c>
    </row>
    <row r="45" spans="1:7">
      <c r="A45" s="219" t="s">
        <v>898</v>
      </c>
      <c r="B45" s="220" t="s">
        <v>897</v>
      </c>
      <c r="C45" s="19" t="s">
        <v>289</v>
      </c>
      <c r="D45" s="27" t="s">
        <v>290</v>
      </c>
      <c r="E45" s="28">
        <v>6</v>
      </c>
      <c r="F45" s="28">
        <v>1500</v>
      </c>
      <c r="G45" s="238">
        <v>0</v>
      </c>
    </row>
    <row r="46" spans="1:7">
      <c r="A46" s="219" t="s">
        <v>1066</v>
      </c>
      <c r="B46" s="220" t="s">
        <v>1065</v>
      </c>
      <c r="C46" s="19" t="s">
        <v>172</v>
      </c>
      <c r="D46" s="60" t="s">
        <v>158</v>
      </c>
      <c r="E46" s="27">
        <v>6</v>
      </c>
      <c r="F46" s="27">
        <v>1500</v>
      </c>
      <c r="G46" s="238">
        <v>0</v>
      </c>
    </row>
    <row r="47" spans="1:7">
      <c r="A47" s="219" t="s">
        <v>904</v>
      </c>
      <c r="B47" s="220" t="s">
        <v>903</v>
      </c>
      <c r="C47" s="19" t="s">
        <v>38</v>
      </c>
      <c r="D47" s="27" t="s">
        <v>30</v>
      </c>
      <c r="E47" s="27">
        <v>6</v>
      </c>
      <c r="F47" s="27">
        <v>1500</v>
      </c>
      <c r="G47" s="238">
        <v>0</v>
      </c>
    </row>
    <row r="48" spans="1:7">
      <c r="A48" s="219" t="s">
        <v>1004</v>
      </c>
      <c r="B48" s="220" t="s">
        <v>1003</v>
      </c>
      <c r="C48" s="19" t="s">
        <v>107</v>
      </c>
      <c r="D48" s="27"/>
      <c r="E48" s="27">
        <v>6</v>
      </c>
      <c r="F48" s="27">
        <v>1500</v>
      </c>
      <c r="G48" s="238">
        <v>0</v>
      </c>
    </row>
    <row r="49" spans="1:7">
      <c r="A49" s="219" t="s">
        <v>916</v>
      </c>
      <c r="B49" s="220" t="s">
        <v>915</v>
      </c>
      <c r="C49" s="19" t="s">
        <v>103</v>
      </c>
      <c r="D49" s="27"/>
      <c r="E49" s="27">
        <v>6</v>
      </c>
      <c r="F49" s="27">
        <v>1500</v>
      </c>
      <c r="G49" s="238">
        <v>0</v>
      </c>
    </row>
    <row r="50" spans="1:7">
      <c r="A50" s="219" t="s">
        <v>882</v>
      </c>
      <c r="B50" s="220" t="s">
        <v>881</v>
      </c>
      <c r="C50" s="19" t="s">
        <v>36</v>
      </c>
      <c r="D50" s="27" t="s">
        <v>30</v>
      </c>
      <c r="E50" s="27">
        <v>6</v>
      </c>
      <c r="F50" s="27">
        <v>1500</v>
      </c>
      <c r="G50" s="238">
        <v>0</v>
      </c>
    </row>
    <row r="51" spans="1:7">
      <c r="A51" s="219" t="s">
        <v>810</v>
      </c>
      <c r="B51" s="220" t="s">
        <v>809</v>
      </c>
      <c r="C51" s="19" t="s">
        <v>39</v>
      </c>
      <c r="D51" s="27" t="s">
        <v>30</v>
      </c>
      <c r="E51" s="27">
        <v>4</v>
      </c>
      <c r="F51" s="27">
        <v>150</v>
      </c>
      <c r="G51" s="238">
        <v>90</v>
      </c>
    </row>
    <row r="52" spans="1:7">
      <c r="A52" s="219" t="s">
        <v>1048</v>
      </c>
      <c r="B52" s="220" t="s">
        <v>1047</v>
      </c>
      <c r="C52" s="19" t="s">
        <v>42</v>
      </c>
      <c r="D52" s="27" t="s">
        <v>30</v>
      </c>
      <c r="E52" s="27">
        <v>4</v>
      </c>
      <c r="F52" s="27">
        <v>150</v>
      </c>
      <c r="G52" s="238">
        <v>90</v>
      </c>
    </row>
    <row r="53" spans="1:7">
      <c r="A53" s="219" t="s">
        <v>864</v>
      </c>
      <c r="B53" s="220" t="s">
        <v>863</v>
      </c>
      <c r="C53" s="19" t="s">
        <v>42</v>
      </c>
      <c r="D53" s="27" t="s">
        <v>47</v>
      </c>
      <c r="E53" s="27">
        <v>4</v>
      </c>
      <c r="F53" s="27">
        <v>150</v>
      </c>
      <c r="G53" s="238">
        <v>90</v>
      </c>
    </row>
    <row r="54" spans="1:7">
      <c r="A54" s="219" t="s">
        <v>836</v>
      </c>
      <c r="B54" s="220" t="s">
        <v>835</v>
      </c>
      <c r="C54" s="19" t="s">
        <v>42</v>
      </c>
      <c r="D54" s="27" t="s">
        <v>30</v>
      </c>
      <c r="E54" s="27">
        <v>4</v>
      </c>
      <c r="F54" s="27">
        <v>150</v>
      </c>
      <c r="G54" s="238">
        <v>90</v>
      </c>
    </row>
    <row r="55" spans="1:7">
      <c r="A55" s="219" t="s">
        <v>910</v>
      </c>
      <c r="B55" s="220" t="s">
        <v>909</v>
      </c>
      <c r="C55" s="19" t="s">
        <v>42</v>
      </c>
      <c r="D55" s="27" t="s">
        <v>30</v>
      </c>
      <c r="E55" s="27">
        <v>4</v>
      </c>
      <c r="F55" s="27">
        <v>150</v>
      </c>
      <c r="G55" s="238">
        <v>90</v>
      </c>
    </row>
    <row r="56" spans="1:7">
      <c r="A56" s="219" t="s">
        <v>854</v>
      </c>
      <c r="B56" s="220" t="s">
        <v>853</v>
      </c>
      <c r="C56" s="19" t="s">
        <v>42</v>
      </c>
      <c r="D56" s="27" t="s">
        <v>47</v>
      </c>
      <c r="E56" s="27">
        <v>4</v>
      </c>
      <c r="F56" s="27">
        <v>150</v>
      </c>
      <c r="G56" s="238">
        <v>90</v>
      </c>
    </row>
    <row r="57" spans="1:7">
      <c r="A57" s="219" t="s">
        <v>918</v>
      </c>
      <c r="B57" s="220" t="s">
        <v>917</v>
      </c>
      <c r="C57" s="19" t="s">
        <v>43</v>
      </c>
      <c r="D57" s="27" t="s">
        <v>30</v>
      </c>
      <c r="E57" s="27">
        <v>6</v>
      </c>
      <c r="F57" s="27">
        <v>1500</v>
      </c>
      <c r="G57" s="238">
        <v>0</v>
      </c>
    </row>
    <row r="58" spans="1:7">
      <c r="A58" s="219" t="s">
        <v>920</v>
      </c>
      <c r="B58" s="221" t="s">
        <v>919</v>
      </c>
      <c r="C58" s="19" t="s">
        <v>168</v>
      </c>
      <c r="D58" s="60" t="s">
        <v>158</v>
      </c>
      <c r="E58" s="27">
        <v>2</v>
      </c>
      <c r="F58" s="27">
        <v>5</v>
      </c>
      <c r="G58" s="238">
        <v>100</v>
      </c>
    </row>
    <row r="59" spans="1:7">
      <c r="A59" s="219" t="s">
        <v>870</v>
      </c>
      <c r="B59" s="221" t="s">
        <v>869</v>
      </c>
      <c r="C59" s="19" t="s">
        <v>97</v>
      </c>
      <c r="D59" s="27" t="s">
        <v>94</v>
      </c>
      <c r="E59" s="27">
        <v>4</v>
      </c>
      <c r="F59" s="27">
        <v>150</v>
      </c>
      <c r="G59" s="238">
        <v>90</v>
      </c>
    </row>
    <row r="60" spans="1:7">
      <c r="A60" s="219" t="s">
        <v>816</v>
      </c>
      <c r="B60" s="220" t="s">
        <v>815</v>
      </c>
      <c r="C60" s="19" t="s">
        <v>40</v>
      </c>
      <c r="D60" s="27" t="s">
        <v>30</v>
      </c>
      <c r="E60" s="27">
        <v>6</v>
      </c>
      <c r="F60" s="27">
        <v>1500</v>
      </c>
      <c r="G60" s="238">
        <v>0</v>
      </c>
    </row>
    <row r="61" spans="1:7">
      <c r="A61" s="219" t="s">
        <v>862</v>
      </c>
      <c r="B61" s="220" t="s">
        <v>861</v>
      </c>
      <c r="C61" s="19" t="s">
        <v>44</v>
      </c>
      <c r="D61" s="27" t="s">
        <v>30</v>
      </c>
      <c r="E61" s="27">
        <v>4</v>
      </c>
      <c r="F61" s="27">
        <v>150</v>
      </c>
      <c r="G61" s="238">
        <v>90</v>
      </c>
    </row>
    <row r="62" spans="1:7">
      <c r="A62" s="219" t="s">
        <v>846</v>
      </c>
      <c r="B62" s="220" t="s">
        <v>845</v>
      </c>
      <c r="C62" s="19" t="s">
        <v>44</v>
      </c>
      <c r="D62" s="27" t="s">
        <v>30</v>
      </c>
      <c r="E62" s="27">
        <v>4</v>
      </c>
      <c r="F62" s="27">
        <v>150</v>
      </c>
      <c r="G62" s="238">
        <v>90</v>
      </c>
    </row>
    <row r="63" spans="1:7">
      <c r="A63" s="219" t="s">
        <v>900</v>
      </c>
      <c r="B63" s="220" t="s">
        <v>899</v>
      </c>
      <c r="C63" s="19" t="s">
        <v>89</v>
      </c>
      <c r="D63" s="27" t="s">
        <v>30</v>
      </c>
      <c r="E63" s="27">
        <v>6</v>
      </c>
      <c r="F63" s="27">
        <v>1500</v>
      </c>
      <c r="G63" s="238">
        <v>0</v>
      </c>
    </row>
    <row r="64" spans="1:7">
      <c r="A64" s="219" t="s">
        <v>1034</v>
      </c>
      <c r="B64" s="221" t="s">
        <v>1033</v>
      </c>
      <c r="C64" s="19" t="s">
        <v>41</v>
      </c>
      <c r="D64" s="27" t="s">
        <v>30</v>
      </c>
      <c r="E64" s="27">
        <v>4</v>
      </c>
      <c r="F64" s="27">
        <v>150</v>
      </c>
      <c r="G64" s="238">
        <v>90</v>
      </c>
    </row>
    <row r="65" spans="1:7">
      <c r="A65" s="219" t="s">
        <v>1030</v>
      </c>
      <c r="B65" s="220" t="s">
        <v>1029</v>
      </c>
      <c r="C65" s="19" t="s">
        <v>41</v>
      </c>
      <c r="D65" s="27" t="s">
        <v>30</v>
      </c>
      <c r="E65" s="27">
        <v>4</v>
      </c>
      <c r="F65" s="27">
        <v>150</v>
      </c>
      <c r="G65" s="238">
        <v>90</v>
      </c>
    </row>
    <row r="66" spans="1:7">
      <c r="A66" s="219" t="s">
        <v>1064</v>
      </c>
      <c r="B66" s="220" t="s">
        <v>1063</v>
      </c>
      <c r="C66" s="19" t="s">
        <v>42</v>
      </c>
      <c r="D66" s="27" t="s">
        <v>30</v>
      </c>
      <c r="E66" s="27">
        <v>4</v>
      </c>
      <c r="F66" s="27">
        <v>150</v>
      </c>
      <c r="G66" s="238">
        <v>90</v>
      </c>
    </row>
    <row r="67" spans="1:7">
      <c r="A67" s="219" t="s">
        <v>886</v>
      </c>
      <c r="B67" s="220" t="s">
        <v>885</v>
      </c>
      <c r="C67" s="19" t="s">
        <v>45</v>
      </c>
      <c r="D67" s="27" t="s">
        <v>30</v>
      </c>
      <c r="E67" s="27">
        <v>6</v>
      </c>
      <c r="F67" s="27">
        <v>1500</v>
      </c>
      <c r="G67" s="238">
        <v>0</v>
      </c>
    </row>
    <row r="68" spans="1:7">
      <c r="A68" s="219" t="s">
        <v>930</v>
      </c>
      <c r="B68" s="220" t="s">
        <v>929</v>
      </c>
      <c r="C68" s="19" t="s">
        <v>45</v>
      </c>
      <c r="D68" s="27" t="s">
        <v>46</v>
      </c>
      <c r="E68" s="27">
        <v>6</v>
      </c>
      <c r="F68" s="27">
        <v>1500</v>
      </c>
      <c r="G68" s="238">
        <v>0</v>
      </c>
    </row>
    <row r="69" spans="1:7">
      <c r="A69" s="219" t="s">
        <v>830</v>
      </c>
      <c r="B69" s="220" t="s">
        <v>829</v>
      </c>
      <c r="C69" s="19" t="s">
        <v>45</v>
      </c>
      <c r="D69" s="27" t="s">
        <v>46</v>
      </c>
      <c r="E69" s="27">
        <v>6</v>
      </c>
      <c r="F69" s="27">
        <v>1500</v>
      </c>
      <c r="G69" s="238">
        <v>0</v>
      </c>
    </row>
    <row r="70" spans="1:7">
      <c r="A70" s="219" t="s">
        <v>1036</v>
      </c>
      <c r="B70" s="220" t="s">
        <v>1035</v>
      </c>
      <c r="C70" s="19" t="s">
        <v>45</v>
      </c>
      <c r="D70" s="27" t="s">
        <v>46</v>
      </c>
      <c r="E70" s="27">
        <v>6</v>
      </c>
      <c r="F70" s="27">
        <v>1500</v>
      </c>
      <c r="G70" s="238">
        <v>0</v>
      </c>
    </row>
    <row r="71" spans="1:7">
      <c r="A71" s="219" t="s">
        <v>1028</v>
      </c>
      <c r="B71" s="220" t="s">
        <v>1027</v>
      </c>
      <c r="C71" s="19" t="s">
        <v>45</v>
      </c>
      <c r="D71" s="27" t="s">
        <v>46</v>
      </c>
      <c r="E71" s="27">
        <v>6</v>
      </c>
      <c r="F71" s="27">
        <v>1500</v>
      </c>
      <c r="G71" s="238">
        <v>0</v>
      </c>
    </row>
    <row r="72" spans="1:7">
      <c r="A72" s="219" t="s">
        <v>1008</v>
      </c>
      <c r="B72" s="220" t="s">
        <v>1007</v>
      </c>
      <c r="C72" s="19" t="s">
        <v>179</v>
      </c>
      <c r="D72" s="60" t="s">
        <v>158</v>
      </c>
      <c r="E72" s="27">
        <v>6</v>
      </c>
      <c r="F72" s="27">
        <v>1500</v>
      </c>
      <c r="G72" s="238">
        <v>0</v>
      </c>
    </row>
    <row r="73" spans="1:7">
      <c r="A73" s="219" t="s">
        <v>1026</v>
      </c>
      <c r="B73" s="220" t="s">
        <v>1025</v>
      </c>
      <c r="C73" s="19" t="s">
        <v>179</v>
      </c>
      <c r="D73" s="60" t="s">
        <v>158</v>
      </c>
      <c r="E73" s="27">
        <v>6</v>
      </c>
      <c r="F73" s="27">
        <v>1500</v>
      </c>
      <c r="G73" s="238">
        <v>0</v>
      </c>
    </row>
    <row r="74" spans="1:7">
      <c r="A74" s="219" t="s">
        <v>966</v>
      </c>
      <c r="B74" s="220" t="s">
        <v>965</v>
      </c>
      <c r="C74" s="19" t="s">
        <v>57</v>
      </c>
      <c r="D74" s="27" t="s">
        <v>30</v>
      </c>
      <c r="E74" s="27">
        <v>6</v>
      </c>
      <c r="F74" s="27">
        <v>1500</v>
      </c>
      <c r="G74" s="238">
        <v>0</v>
      </c>
    </row>
    <row r="75" spans="1:7">
      <c r="A75" s="219" t="s">
        <v>1046</v>
      </c>
      <c r="B75" s="220" t="s">
        <v>1045</v>
      </c>
      <c r="C75" s="19" t="s">
        <v>59</v>
      </c>
      <c r="D75" s="27" t="s">
        <v>30</v>
      </c>
      <c r="E75" s="27" t="s">
        <v>0</v>
      </c>
      <c r="F75" s="27">
        <v>1500</v>
      </c>
      <c r="G75" s="238">
        <v>0</v>
      </c>
    </row>
    <row r="76" spans="1:7">
      <c r="A76" s="219" t="s">
        <v>850</v>
      </c>
      <c r="B76" s="220" t="s">
        <v>849</v>
      </c>
      <c r="C76" s="19" t="s">
        <v>58</v>
      </c>
      <c r="D76" s="27" t="s">
        <v>30</v>
      </c>
      <c r="E76" s="27">
        <v>6</v>
      </c>
      <c r="F76" s="27">
        <v>1500</v>
      </c>
      <c r="G76" s="238">
        <v>0</v>
      </c>
    </row>
    <row r="77" spans="1:7">
      <c r="A77" s="219" t="s">
        <v>896</v>
      </c>
      <c r="B77" s="220" t="s">
        <v>895</v>
      </c>
      <c r="C77" s="19" t="s">
        <v>60</v>
      </c>
      <c r="D77" s="27" t="s">
        <v>30</v>
      </c>
      <c r="E77" s="27">
        <v>6</v>
      </c>
      <c r="F77" s="27">
        <v>1500</v>
      </c>
      <c r="G77" s="238">
        <v>0</v>
      </c>
    </row>
    <row r="78" spans="1:7">
      <c r="A78" s="219" t="s">
        <v>1006</v>
      </c>
      <c r="B78" s="220" t="s">
        <v>1005</v>
      </c>
      <c r="C78" s="19" t="s">
        <v>37</v>
      </c>
      <c r="D78" s="27" t="s">
        <v>30</v>
      </c>
      <c r="E78" s="27">
        <v>2</v>
      </c>
      <c r="F78" s="27">
        <v>5</v>
      </c>
      <c r="G78" s="238">
        <v>100</v>
      </c>
    </row>
    <row r="79" spans="1:7">
      <c r="A79" s="219" t="s">
        <v>972</v>
      </c>
      <c r="B79" s="220" t="s">
        <v>971</v>
      </c>
      <c r="C79" s="19" t="s">
        <v>61</v>
      </c>
      <c r="D79" s="27" t="s">
        <v>30</v>
      </c>
      <c r="E79" s="27">
        <v>6</v>
      </c>
      <c r="F79" s="27">
        <v>1500</v>
      </c>
      <c r="G79" s="238">
        <v>0</v>
      </c>
    </row>
    <row r="80" spans="1:7">
      <c r="A80" s="219" t="s">
        <v>970</v>
      </c>
      <c r="B80" s="220" t="s">
        <v>969</v>
      </c>
      <c r="C80" s="19" t="s">
        <v>29</v>
      </c>
      <c r="D80" s="27" t="s">
        <v>30</v>
      </c>
      <c r="E80" s="27">
        <v>4</v>
      </c>
      <c r="F80" s="27">
        <v>150</v>
      </c>
      <c r="G80" s="238">
        <v>90</v>
      </c>
    </row>
    <row r="81" spans="1:7">
      <c r="A81" s="219" t="s">
        <v>996</v>
      </c>
      <c r="B81" s="220" t="s">
        <v>995</v>
      </c>
      <c r="C81" s="19" t="s">
        <v>29</v>
      </c>
      <c r="D81" s="27" t="s">
        <v>30</v>
      </c>
      <c r="E81" s="27">
        <v>4</v>
      </c>
      <c r="F81" s="27">
        <v>150</v>
      </c>
      <c r="G81" s="238">
        <v>90</v>
      </c>
    </row>
    <row r="82" spans="1:7">
      <c r="A82" s="219" t="s">
        <v>1012</v>
      </c>
      <c r="B82" s="221" t="s">
        <v>1011</v>
      </c>
      <c r="C82" s="19" t="s">
        <v>29</v>
      </c>
      <c r="D82" s="27" t="s">
        <v>30</v>
      </c>
      <c r="E82" s="27">
        <v>4</v>
      </c>
      <c r="F82" s="27">
        <v>150</v>
      </c>
      <c r="G82" s="238">
        <v>90</v>
      </c>
    </row>
    <row r="83" spans="1:7">
      <c r="A83" s="219" t="s">
        <v>926</v>
      </c>
      <c r="B83" s="220" t="s">
        <v>925</v>
      </c>
      <c r="C83" s="19" t="s">
        <v>29</v>
      </c>
      <c r="D83" s="27" t="s">
        <v>30</v>
      </c>
      <c r="E83" s="27">
        <v>4</v>
      </c>
      <c r="F83" s="27">
        <v>150</v>
      </c>
      <c r="G83" s="238">
        <v>90</v>
      </c>
    </row>
    <row r="84" spans="1:7">
      <c r="A84" s="219" t="s">
        <v>1032</v>
      </c>
      <c r="B84" s="220" t="s">
        <v>1031</v>
      </c>
      <c r="C84" s="19" t="s">
        <v>29</v>
      </c>
      <c r="D84" s="27" t="s">
        <v>30</v>
      </c>
      <c r="E84" s="27">
        <v>4</v>
      </c>
      <c r="F84" s="27">
        <v>150</v>
      </c>
      <c r="G84" s="238">
        <v>90</v>
      </c>
    </row>
    <row r="85" spans="1:7">
      <c r="A85" s="219" t="s">
        <v>968</v>
      </c>
      <c r="B85" s="220" t="s">
        <v>967</v>
      </c>
      <c r="C85" s="19" t="s">
        <v>29</v>
      </c>
      <c r="D85" s="27" t="s">
        <v>30</v>
      </c>
      <c r="E85" s="27">
        <v>4</v>
      </c>
      <c r="F85" s="27">
        <v>150</v>
      </c>
      <c r="G85" s="238">
        <v>90</v>
      </c>
    </row>
    <row r="86" spans="1:7">
      <c r="A86" s="219" t="s">
        <v>958</v>
      </c>
      <c r="B86" s="220" t="s">
        <v>957</v>
      </c>
      <c r="C86" s="19" t="s">
        <v>29</v>
      </c>
      <c r="D86" s="27" t="s">
        <v>30</v>
      </c>
      <c r="E86" s="27">
        <v>4</v>
      </c>
      <c r="F86" s="27">
        <v>150</v>
      </c>
      <c r="G86" s="238">
        <v>90</v>
      </c>
    </row>
    <row r="87" spans="1:7">
      <c r="A87" s="219" t="s">
        <v>1054</v>
      </c>
      <c r="B87" s="220" t="s">
        <v>1053</v>
      </c>
      <c r="C87" s="19" t="s">
        <v>29</v>
      </c>
      <c r="D87" s="27" t="s">
        <v>30</v>
      </c>
      <c r="E87" s="27">
        <v>4</v>
      </c>
      <c r="F87" s="27">
        <v>150</v>
      </c>
      <c r="G87" s="238">
        <v>90</v>
      </c>
    </row>
    <row r="88" spans="1:7">
      <c r="A88" s="219" t="s">
        <v>924</v>
      </c>
      <c r="B88" s="220" t="s">
        <v>923</v>
      </c>
      <c r="C88" s="19" t="s">
        <v>29</v>
      </c>
      <c r="D88" s="27" t="s">
        <v>30</v>
      </c>
      <c r="E88" s="27">
        <v>4</v>
      </c>
      <c r="F88" s="27">
        <v>150</v>
      </c>
      <c r="G88" s="238">
        <v>90</v>
      </c>
    </row>
    <row r="89" spans="1:7">
      <c r="A89" s="219" t="s">
        <v>1038</v>
      </c>
      <c r="B89" s="220" t="s">
        <v>1037</v>
      </c>
      <c r="C89" s="19" t="s">
        <v>29</v>
      </c>
      <c r="D89" s="27" t="s">
        <v>30</v>
      </c>
      <c r="E89" s="27">
        <v>4</v>
      </c>
      <c r="F89" s="27">
        <v>150</v>
      </c>
      <c r="G89" s="238">
        <v>90</v>
      </c>
    </row>
    <row r="90" spans="1:7">
      <c r="A90" s="219" t="s">
        <v>822</v>
      </c>
      <c r="B90" s="220" t="s">
        <v>821</v>
      </c>
      <c r="C90" s="19" t="s">
        <v>62</v>
      </c>
      <c r="D90" s="27" t="s">
        <v>30</v>
      </c>
      <c r="E90" s="27">
        <v>6</v>
      </c>
      <c r="F90" s="27">
        <v>1500</v>
      </c>
      <c r="G90" s="238">
        <v>0</v>
      </c>
    </row>
    <row r="91" spans="1:7">
      <c r="A91" s="219" t="s">
        <v>892</v>
      </c>
      <c r="B91" s="220" t="s">
        <v>891</v>
      </c>
      <c r="C91" s="19" t="s">
        <v>63</v>
      </c>
      <c r="D91" s="27" t="s">
        <v>30</v>
      </c>
      <c r="E91" s="27">
        <v>6</v>
      </c>
      <c r="F91" s="27">
        <v>1500</v>
      </c>
      <c r="G91" s="238">
        <v>0</v>
      </c>
    </row>
    <row r="92" spans="1:7">
      <c r="A92" s="219" t="s">
        <v>832</v>
      </c>
      <c r="B92" s="220" t="s">
        <v>831</v>
      </c>
      <c r="C92" s="19" t="s">
        <v>64</v>
      </c>
      <c r="D92" s="27" t="s">
        <v>30</v>
      </c>
      <c r="E92" s="27">
        <v>4</v>
      </c>
      <c r="F92" s="27">
        <v>150</v>
      </c>
      <c r="G92" s="238">
        <v>90</v>
      </c>
    </row>
    <row r="93" spans="1:7">
      <c r="A93" s="219" t="s">
        <v>962</v>
      </c>
      <c r="B93" s="221" t="s">
        <v>961</v>
      </c>
      <c r="C93" s="19" t="s">
        <v>65</v>
      </c>
      <c r="D93" s="27" t="s">
        <v>30</v>
      </c>
      <c r="E93" s="27">
        <v>4</v>
      </c>
      <c r="F93" s="27">
        <v>150</v>
      </c>
      <c r="G93" s="238">
        <v>90</v>
      </c>
    </row>
    <row r="94" spans="1:7">
      <c r="A94" s="219" t="s">
        <v>820</v>
      </c>
      <c r="B94" s="220" t="s">
        <v>819</v>
      </c>
      <c r="C94" s="19" t="s">
        <v>66</v>
      </c>
      <c r="D94" s="27" t="s">
        <v>67</v>
      </c>
      <c r="E94" s="27">
        <v>6</v>
      </c>
      <c r="F94" s="27">
        <v>1500</v>
      </c>
      <c r="G94" s="238">
        <v>0</v>
      </c>
    </row>
    <row r="95" spans="1:7">
      <c r="A95" s="219" t="s">
        <v>954</v>
      </c>
      <c r="B95" s="220" t="s">
        <v>953</v>
      </c>
      <c r="C95" s="19" t="s">
        <v>66</v>
      </c>
      <c r="D95" s="27" t="s">
        <v>30</v>
      </c>
      <c r="E95" s="27">
        <v>6</v>
      </c>
      <c r="F95" s="27">
        <v>1500</v>
      </c>
      <c r="G95" s="238">
        <v>0</v>
      </c>
    </row>
    <row r="96" spans="1:7">
      <c r="A96" s="219" t="s">
        <v>838</v>
      </c>
      <c r="B96" s="220" t="s">
        <v>837</v>
      </c>
      <c r="C96" s="19" t="s">
        <v>66</v>
      </c>
      <c r="D96" s="27" t="s">
        <v>30</v>
      </c>
      <c r="E96" s="27">
        <v>6</v>
      </c>
      <c r="F96" s="27">
        <v>1500</v>
      </c>
      <c r="G96" s="238">
        <v>0</v>
      </c>
    </row>
    <row r="97" spans="1:7">
      <c r="A97" s="219" t="s">
        <v>880</v>
      </c>
      <c r="B97" s="220" t="s">
        <v>879</v>
      </c>
      <c r="C97" s="19" t="s">
        <v>66</v>
      </c>
      <c r="D97" s="27" t="s">
        <v>67</v>
      </c>
      <c r="E97" s="27">
        <v>6</v>
      </c>
      <c r="F97" s="27">
        <v>1500</v>
      </c>
      <c r="G97" s="238">
        <v>0</v>
      </c>
    </row>
    <row r="98" spans="1:7">
      <c r="A98" s="219" t="s">
        <v>1052</v>
      </c>
      <c r="B98" s="220" t="s">
        <v>1051</v>
      </c>
      <c r="C98" s="19" t="s">
        <v>68</v>
      </c>
      <c r="D98" s="27" t="s">
        <v>30</v>
      </c>
      <c r="E98" s="27">
        <v>6</v>
      </c>
      <c r="F98" s="27">
        <v>1500</v>
      </c>
      <c r="G98" s="238">
        <v>0</v>
      </c>
    </row>
    <row r="99" spans="1:7">
      <c r="A99" s="219" t="s">
        <v>824</v>
      </c>
      <c r="B99" s="221" t="s">
        <v>823</v>
      </c>
      <c r="C99" s="19" t="s">
        <v>79</v>
      </c>
      <c r="D99" s="27" t="s">
        <v>74</v>
      </c>
      <c r="E99" s="27">
        <v>6</v>
      </c>
      <c r="F99" s="27">
        <v>1500</v>
      </c>
      <c r="G99" s="238">
        <v>0</v>
      </c>
    </row>
    <row r="100" spans="1:7">
      <c r="A100" s="219" t="s">
        <v>1022</v>
      </c>
      <c r="B100" s="220" t="s">
        <v>1021</v>
      </c>
      <c r="C100" s="19" t="s">
        <v>69</v>
      </c>
      <c r="D100" s="27" t="s">
        <v>30</v>
      </c>
      <c r="E100" s="27">
        <v>4</v>
      </c>
      <c r="F100" s="27">
        <v>150</v>
      </c>
      <c r="G100" s="238">
        <v>90</v>
      </c>
    </row>
    <row r="101" spans="1:7">
      <c r="A101" s="219" t="s">
        <v>858</v>
      </c>
      <c r="B101" s="221" t="s">
        <v>857</v>
      </c>
      <c r="C101" s="19" t="s">
        <v>79</v>
      </c>
      <c r="D101" s="27" t="s">
        <v>74</v>
      </c>
      <c r="E101" s="27">
        <v>6</v>
      </c>
      <c r="F101" s="27">
        <v>1500</v>
      </c>
      <c r="G101" s="238">
        <v>0</v>
      </c>
    </row>
    <row r="102" spans="1:7">
      <c r="A102" s="219" t="s">
        <v>984</v>
      </c>
      <c r="B102" s="220" t="s">
        <v>983</v>
      </c>
      <c r="C102" s="19" t="s">
        <v>73</v>
      </c>
      <c r="D102" s="27" t="s">
        <v>30</v>
      </c>
      <c r="E102" s="27">
        <v>6</v>
      </c>
      <c r="F102" s="27">
        <v>1500</v>
      </c>
      <c r="G102" s="238">
        <v>0</v>
      </c>
    </row>
    <row r="103" spans="1:7">
      <c r="A103" s="219" t="s">
        <v>1010</v>
      </c>
      <c r="B103" s="220" t="s">
        <v>1009</v>
      </c>
      <c r="C103" s="19" t="s">
        <v>70</v>
      </c>
      <c r="D103" s="27" t="s">
        <v>30</v>
      </c>
      <c r="E103" s="27">
        <v>6</v>
      </c>
      <c r="F103" s="27">
        <v>1500</v>
      </c>
      <c r="G103" s="238">
        <v>0</v>
      </c>
    </row>
    <row r="104" spans="1:7">
      <c r="A104" s="219" t="s">
        <v>986</v>
      </c>
      <c r="B104" s="220" t="s">
        <v>985</v>
      </c>
      <c r="C104" s="19" t="s">
        <v>79</v>
      </c>
      <c r="D104" s="27" t="s">
        <v>74</v>
      </c>
      <c r="E104" s="27">
        <v>6</v>
      </c>
      <c r="F104" s="27">
        <v>1500</v>
      </c>
      <c r="G104" s="238">
        <v>0</v>
      </c>
    </row>
    <row r="105" spans="1:7">
      <c r="A105" s="219" t="s">
        <v>994</v>
      </c>
      <c r="B105" s="220" t="s">
        <v>993</v>
      </c>
      <c r="C105" s="19" t="s">
        <v>79</v>
      </c>
      <c r="D105" s="27" t="s">
        <v>74</v>
      </c>
      <c r="E105" s="27">
        <v>6</v>
      </c>
      <c r="F105" s="27">
        <v>1500</v>
      </c>
      <c r="G105" s="238">
        <v>0</v>
      </c>
    </row>
    <row r="106" spans="1:7">
      <c r="A106" s="219" t="s">
        <v>922</v>
      </c>
      <c r="B106" s="220" t="s">
        <v>921</v>
      </c>
      <c r="C106" s="19" t="s">
        <v>79</v>
      </c>
      <c r="D106" s="27" t="s">
        <v>74</v>
      </c>
      <c r="E106" s="27">
        <v>6</v>
      </c>
      <c r="F106" s="27">
        <v>1500</v>
      </c>
      <c r="G106" s="238">
        <v>0</v>
      </c>
    </row>
    <row r="107" spans="1:7">
      <c r="A107" s="219" t="s">
        <v>944</v>
      </c>
      <c r="B107" s="220" t="s">
        <v>943</v>
      </c>
      <c r="C107" s="19" t="s">
        <v>71</v>
      </c>
      <c r="D107" s="27" t="s">
        <v>30</v>
      </c>
      <c r="E107" s="27">
        <v>4</v>
      </c>
      <c r="F107" s="27">
        <v>150</v>
      </c>
      <c r="G107" s="238">
        <v>90</v>
      </c>
    </row>
    <row r="108" spans="1:7">
      <c r="A108" s="219" t="s">
        <v>860</v>
      </c>
      <c r="B108" s="220" t="s">
        <v>859</v>
      </c>
      <c r="C108" s="19" t="s">
        <v>76</v>
      </c>
      <c r="D108" s="27" t="s">
        <v>30</v>
      </c>
      <c r="E108" s="27">
        <v>4</v>
      </c>
      <c r="F108" s="27">
        <v>150</v>
      </c>
      <c r="G108" s="238">
        <v>90</v>
      </c>
    </row>
    <row r="109" spans="1:7">
      <c r="A109" s="219" t="s">
        <v>852</v>
      </c>
      <c r="B109" s="220" t="s">
        <v>851</v>
      </c>
      <c r="C109" s="19" t="s">
        <v>78</v>
      </c>
      <c r="D109" s="27" t="s">
        <v>74</v>
      </c>
      <c r="E109" s="27">
        <v>6</v>
      </c>
      <c r="F109" s="27">
        <v>1500</v>
      </c>
      <c r="G109" s="238">
        <v>0</v>
      </c>
    </row>
    <row r="110" spans="1:7">
      <c r="A110" s="219" t="s">
        <v>1020</v>
      </c>
      <c r="B110" s="220" t="s">
        <v>1019</v>
      </c>
      <c r="C110" s="19" t="s">
        <v>75</v>
      </c>
      <c r="D110" s="27" t="s">
        <v>30</v>
      </c>
      <c r="E110" s="27">
        <v>4</v>
      </c>
      <c r="F110" s="27">
        <v>150</v>
      </c>
      <c r="G110" s="238">
        <v>90</v>
      </c>
    </row>
    <row r="111" spans="1:7">
      <c r="A111" s="219" t="s">
        <v>878</v>
      </c>
      <c r="B111" s="220" t="s">
        <v>877</v>
      </c>
      <c r="C111" s="19" t="s">
        <v>70</v>
      </c>
      <c r="D111" s="27" t="s">
        <v>30</v>
      </c>
      <c r="E111" s="27">
        <v>4</v>
      </c>
      <c r="F111" s="27">
        <v>150</v>
      </c>
      <c r="G111" s="238">
        <v>90</v>
      </c>
    </row>
    <row r="112" spans="1:7">
      <c r="A112" s="219" t="s">
        <v>1044</v>
      </c>
      <c r="B112" s="220" t="s">
        <v>1043</v>
      </c>
      <c r="C112" s="19" t="s">
        <v>72</v>
      </c>
      <c r="D112" s="27" t="s">
        <v>74</v>
      </c>
      <c r="E112" s="27">
        <v>6</v>
      </c>
      <c r="F112" s="27">
        <v>1500</v>
      </c>
      <c r="G112" s="238">
        <v>0</v>
      </c>
    </row>
    <row r="113" spans="1:7">
      <c r="A113" s="219" t="s">
        <v>874</v>
      </c>
      <c r="B113" s="220" t="s">
        <v>873</v>
      </c>
      <c r="C113" s="19" t="s">
        <v>79</v>
      </c>
      <c r="D113" s="27" t="s">
        <v>74</v>
      </c>
      <c r="E113" s="27">
        <v>6</v>
      </c>
      <c r="F113" s="27">
        <v>1500</v>
      </c>
      <c r="G113" s="238">
        <v>0</v>
      </c>
    </row>
    <row r="114" spans="1:7">
      <c r="A114" s="219" t="s">
        <v>956</v>
      </c>
      <c r="B114" s="220" t="s">
        <v>955</v>
      </c>
      <c r="C114" s="19" t="s">
        <v>73</v>
      </c>
      <c r="D114" s="27" t="s">
        <v>30</v>
      </c>
      <c r="E114" s="27">
        <v>6</v>
      </c>
      <c r="F114" s="27">
        <v>1500</v>
      </c>
      <c r="G114" s="238">
        <v>0</v>
      </c>
    </row>
    <row r="115" spans="1:7">
      <c r="A115" s="219" t="s">
        <v>1056</v>
      </c>
      <c r="B115" s="220" t="s">
        <v>1055</v>
      </c>
      <c r="C115" s="19" t="s">
        <v>72</v>
      </c>
      <c r="D115" s="27" t="s">
        <v>74</v>
      </c>
      <c r="E115" s="27">
        <v>6</v>
      </c>
      <c r="F115" s="27">
        <v>1500</v>
      </c>
      <c r="G115" s="238">
        <v>0</v>
      </c>
    </row>
    <row r="116" spans="1:7">
      <c r="A116" s="219" t="s">
        <v>876</v>
      </c>
      <c r="B116" s="220" t="s">
        <v>875</v>
      </c>
      <c r="C116" s="19" t="s">
        <v>81</v>
      </c>
      <c r="D116" s="27" t="s">
        <v>30</v>
      </c>
      <c r="E116" s="27">
        <v>4</v>
      </c>
      <c r="F116" s="27">
        <v>150</v>
      </c>
      <c r="G116" s="238">
        <v>90</v>
      </c>
    </row>
    <row r="117" spans="1:7">
      <c r="A117" s="219" t="s">
        <v>936</v>
      </c>
      <c r="B117" s="220" t="s">
        <v>935</v>
      </c>
      <c r="C117" s="19" t="s">
        <v>81</v>
      </c>
      <c r="D117" s="27" t="s">
        <v>30</v>
      </c>
      <c r="E117" s="27">
        <v>6</v>
      </c>
      <c r="F117" s="27">
        <v>1500</v>
      </c>
      <c r="G117" s="238">
        <v>0</v>
      </c>
    </row>
    <row r="118" spans="1:7">
      <c r="A118" s="219" t="s">
        <v>998</v>
      </c>
      <c r="B118" s="220" t="s">
        <v>997</v>
      </c>
      <c r="C118" s="19" t="s">
        <v>81</v>
      </c>
      <c r="D118" s="27" t="s">
        <v>30</v>
      </c>
      <c r="E118" s="27">
        <v>4</v>
      </c>
      <c r="F118" s="27">
        <v>150</v>
      </c>
      <c r="G118" s="238">
        <v>90</v>
      </c>
    </row>
    <row r="119" spans="1:7">
      <c r="A119" s="219" t="s">
        <v>888</v>
      </c>
      <c r="B119" s="221" t="s">
        <v>887</v>
      </c>
      <c r="C119" s="19" t="s">
        <v>79</v>
      </c>
      <c r="D119" s="27" t="s">
        <v>74</v>
      </c>
      <c r="E119" s="27">
        <v>6</v>
      </c>
      <c r="F119" s="27">
        <v>1500</v>
      </c>
      <c r="G119" s="238">
        <v>0</v>
      </c>
    </row>
    <row r="120" spans="1:7">
      <c r="A120" s="219" t="s">
        <v>890</v>
      </c>
      <c r="B120" s="220" t="s">
        <v>889</v>
      </c>
      <c r="C120" s="19" t="s">
        <v>79</v>
      </c>
      <c r="D120" s="27" t="s">
        <v>74</v>
      </c>
      <c r="E120" s="27">
        <v>6</v>
      </c>
      <c r="F120" s="27">
        <v>1500</v>
      </c>
      <c r="G120" s="238">
        <v>0</v>
      </c>
    </row>
    <row r="121" spans="1:7">
      <c r="A121" s="219" t="s">
        <v>960</v>
      </c>
      <c r="B121" s="220" t="s">
        <v>959</v>
      </c>
      <c r="C121" s="19" t="s">
        <v>81</v>
      </c>
      <c r="D121" s="27" t="s">
        <v>77</v>
      </c>
      <c r="E121" s="27">
        <v>4</v>
      </c>
      <c r="F121" s="27">
        <v>150</v>
      </c>
      <c r="G121" s="238">
        <v>90</v>
      </c>
    </row>
    <row r="122" spans="1:7">
      <c r="A122" s="219" t="s">
        <v>844</v>
      </c>
      <c r="B122" s="220" t="s">
        <v>843</v>
      </c>
      <c r="C122" s="19" t="s">
        <v>78</v>
      </c>
      <c r="D122" s="27" t="s">
        <v>30</v>
      </c>
      <c r="E122" s="27">
        <v>6</v>
      </c>
      <c r="F122" s="27">
        <v>1500</v>
      </c>
      <c r="G122" s="238">
        <v>0</v>
      </c>
    </row>
    <row r="123" spans="1:7">
      <c r="A123" s="219" t="s">
        <v>840</v>
      </c>
      <c r="B123" s="220" t="s">
        <v>839</v>
      </c>
      <c r="C123" s="19" t="s">
        <v>104</v>
      </c>
      <c r="D123" s="27" t="s">
        <v>105</v>
      </c>
      <c r="E123" s="27">
        <v>4</v>
      </c>
      <c r="F123" s="27">
        <v>150</v>
      </c>
      <c r="G123" s="238">
        <v>90</v>
      </c>
    </row>
    <row r="124" spans="1:7">
      <c r="A124" s="219" t="s">
        <v>848</v>
      </c>
      <c r="B124" s="220" t="s">
        <v>847</v>
      </c>
      <c r="C124" s="19" t="s">
        <v>80</v>
      </c>
      <c r="D124" s="27" t="s">
        <v>30</v>
      </c>
      <c r="E124" s="27">
        <v>6</v>
      </c>
      <c r="F124" s="27">
        <v>1500</v>
      </c>
      <c r="G124" s="238">
        <v>0</v>
      </c>
    </row>
    <row r="125" spans="1:7">
      <c r="A125" s="219" t="s">
        <v>982</v>
      </c>
      <c r="B125" s="220" t="s">
        <v>981</v>
      </c>
      <c r="C125" s="19" t="s">
        <v>82</v>
      </c>
      <c r="D125" s="27" t="s">
        <v>30</v>
      </c>
      <c r="E125" s="27">
        <v>6</v>
      </c>
      <c r="F125" s="27">
        <v>1500</v>
      </c>
      <c r="G125" s="238">
        <v>0</v>
      </c>
    </row>
    <row r="126" spans="1:7">
      <c r="A126" s="219" t="s">
        <v>912</v>
      </c>
      <c r="B126" s="220" t="s">
        <v>911</v>
      </c>
      <c r="C126" s="19" t="s">
        <v>93</v>
      </c>
      <c r="D126" s="27" t="s">
        <v>94</v>
      </c>
      <c r="E126" s="27">
        <v>6</v>
      </c>
      <c r="F126" s="27">
        <v>1500</v>
      </c>
      <c r="G126" s="238">
        <v>0</v>
      </c>
    </row>
    <row r="127" spans="1:7">
      <c r="A127" s="219" t="s">
        <v>818</v>
      </c>
      <c r="B127" s="220" t="s">
        <v>817</v>
      </c>
      <c r="C127" s="19" t="s">
        <v>106</v>
      </c>
      <c r="D127" s="27" t="s">
        <v>105</v>
      </c>
      <c r="E127" s="27">
        <v>6</v>
      </c>
      <c r="F127" s="27">
        <v>1500</v>
      </c>
      <c r="G127" s="238">
        <v>0</v>
      </c>
    </row>
    <row r="128" spans="1:7">
      <c r="A128" s="219" t="s">
        <v>826</v>
      </c>
      <c r="B128" s="220" t="s">
        <v>825</v>
      </c>
      <c r="C128" s="19" t="s">
        <v>90</v>
      </c>
      <c r="D128" s="27" t="s">
        <v>30</v>
      </c>
      <c r="E128" s="27">
        <v>6</v>
      </c>
      <c r="F128" s="27">
        <v>1500</v>
      </c>
      <c r="G128" s="238">
        <v>0</v>
      </c>
    </row>
    <row r="129" spans="1:7">
      <c r="A129" s="219" t="s">
        <v>938</v>
      </c>
      <c r="B129" s="220" t="s">
        <v>937</v>
      </c>
      <c r="C129" s="19" t="s">
        <v>41</v>
      </c>
      <c r="D129" s="27" t="s">
        <v>30</v>
      </c>
      <c r="E129" s="27">
        <v>4</v>
      </c>
      <c r="F129" s="27">
        <v>150</v>
      </c>
      <c r="G129" s="238">
        <v>90</v>
      </c>
    </row>
    <row r="130" spans="1:7">
      <c r="A130" s="219" t="s">
        <v>808</v>
      </c>
      <c r="B130" s="220" t="s">
        <v>807</v>
      </c>
      <c r="C130" s="19" t="s">
        <v>83</v>
      </c>
      <c r="D130" s="27" t="s">
        <v>30</v>
      </c>
      <c r="E130" s="27">
        <v>4</v>
      </c>
      <c r="F130" s="27">
        <v>150</v>
      </c>
      <c r="G130" s="238">
        <v>90</v>
      </c>
    </row>
    <row r="131" spans="1:7">
      <c r="A131" s="219" t="s">
        <v>866</v>
      </c>
      <c r="B131" s="220" t="s">
        <v>865</v>
      </c>
      <c r="C131" s="19" t="s">
        <v>83</v>
      </c>
      <c r="D131" s="27" t="s">
        <v>30</v>
      </c>
      <c r="E131" s="27">
        <v>4</v>
      </c>
      <c r="F131" s="27">
        <v>150</v>
      </c>
      <c r="G131" s="238">
        <v>90</v>
      </c>
    </row>
    <row r="132" spans="1:7">
      <c r="A132" s="219" t="s">
        <v>1050</v>
      </c>
      <c r="B132" s="220" t="s">
        <v>1049</v>
      </c>
      <c r="C132" s="19" t="s">
        <v>83</v>
      </c>
      <c r="D132" s="27" t="s">
        <v>30</v>
      </c>
      <c r="E132" s="27">
        <v>4</v>
      </c>
      <c r="F132" s="27">
        <v>150</v>
      </c>
      <c r="G132" s="238">
        <v>90</v>
      </c>
    </row>
    <row r="133" spans="1:7">
      <c r="A133" s="219" t="s">
        <v>894</v>
      </c>
      <c r="B133" s="220" t="s">
        <v>893</v>
      </c>
      <c r="C133" s="19" t="s">
        <v>91</v>
      </c>
      <c r="D133" s="27" t="s">
        <v>30</v>
      </c>
      <c r="E133" s="27">
        <v>2</v>
      </c>
      <c r="F133" s="27">
        <v>5</v>
      </c>
      <c r="G133" s="238">
        <v>100</v>
      </c>
    </row>
    <row r="134" spans="1:7">
      <c r="A134" s="219" t="s">
        <v>868</v>
      </c>
      <c r="B134" s="220" t="s">
        <v>867</v>
      </c>
      <c r="C134" s="19" t="s">
        <v>91</v>
      </c>
      <c r="D134" s="27" t="s">
        <v>92</v>
      </c>
      <c r="E134" s="27">
        <v>2</v>
      </c>
      <c r="F134" s="27">
        <v>5</v>
      </c>
      <c r="G134" s="238">
        <v>100</v>
      </c>
    </row>
    <row r="135" spans="1:7">
      <c r="A135" s="219" t="s">
        <v>1058</v>
      </c>
      <c r="B135" s="220" t="s">
        <v>1057</v>
      </c>
      <c r="C135" s="19" t="s">
        <v>84</v>
      </c>
      <c r="D135" s="27" t="s">
        <v>30</v>
      </c>
      <c r="E135" s="27">
        <v>6</v>
      </c>
      <c r="F135" s="27">
        <v>1500</v>
      </c>
      <c r="G135" s="238">
        <v>0</v>
      </c>
    </row>
    <row r="136" spans="1:7">
      <c r="A136" s="219" t="s">
        <v>814</v>
      </c>
      <c r="B136" s="220" t="s">
        <v>813</v>
      </c>
      <c r="C136" s="19" t="s">
        <v>85</v>
      </c>
      <c r="D136" s="27" t="s">
        <v>30</v>
      </c>
      <c r="E136" s="27">
        <v>6</v>
      </c>
      <c r="F136" s="27">
        <v>1500</v>
      </c>
      <c r="G136" s="238">
        <v>0</v>
      </c>
    </row>
    <row r="137" spans="1:7">
      <c r="A137" s="219" t="s">
        <v>1002</v>
      </c>
      <c r="B137" s="220" t="s">
        <v>1001</v>
      </c>
      <c r="C137" s="19" t="s">
        <v>86</v>
      </c>
      <c r="D137" s="27" t="s">
        <v>30</v>
      </c>
      <c r="E137" s="27">
        <v>4</v>
      </c>
      <c r="F137" s="27">
        <v>150</v>
      </c>
      <c r="G137" s="238">
        <v>90</v>
      </c>
    </row>
    <row r="138" spans="1:7">
      <c r="A138" s="219" t="s">
        <v>988</v>
      </c>
      <c r="B138" s="220" t="s">
        <v>987</v>
      </c>
      <c r="C138" s="19" t="s">
        <v>87</v>
      </c>
      <c r="D138" s="27" t="s">
        <v>30</v>
      </c>
      <c r="E138" s="27">
        <v>4</v>
      </c>
      <c r="F138" s="27">
        <v>150</v>
      </c>
      <c r="G138" s="238">
        <v>90</v>
      </c>
    </row>
    <row r="139" spans="1:7" ht="13.5" thickBot="1">
      <c r="A139" s="222" t="s">
        <v>976</v>
      </c>
      <c r="B139" s="223" t="s">
        <v>975</v>
      </c>
      <c r="C139" s="22" t="s">
        <v>84</v>
      </c>
      <c r="D139" s="38" t="s">
        <v>30</v>
      </c>
      <c r="E139" s="38">
        <v>6</v>
      </c>
      <c r="F139" s="38">
        <v>1500</v>
      </c>
      <c r="G139" s="239">
        <v>0</v>
      </c>
    </row>
  </sheetData>
  <mergeCells count="1">
    <mergeCell ref="D2:F2"/>
  </mergeCells>
  <phoneticPr fontId="1" type="noConversion"/>
  <conditionalFormatting sqref="G9:G139">
    <cfRule type="dataBar" priority="1">
      <dataBar>
        <cfvo type="min" val="0"/>
        <cfvo type="max" val="0"/>
        <color rgb="FF638EC6"/>
      </dataBar>
    </cfRule>
  </conditionalFormatting>
  <pageMargins left="0.75" right="0.75" top="1" bottom="1" header="0.5" footer="0.5"/>
  <pageSetup orientation="portrait" verticalDpi="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O142"/>
  <sheetViews>
    <sheetView zoomScaleNormal="100" workbookViewId="0">
      <pane ySplit="11" topLeftCell="A12" activePane="bottomLeft" state="frozen"/>
      <selection activeCell="A101" sqref="A101"/>
      <selection pane="bottomLeft"/>
    </sheetView>
  </sheetViews>
  <sheetFormatPr defaultRowHeight="12.75"/>
  <cols>
    <col min="1" max="1" width="30.5703125" customWidth="1"/>
    <col min="2" max="2" width="22.140625" bestFit="1" customWidth="1"/>
    <col min="3" max="3" width="16.7109375" style="2" bestFit="1" customWidth="1"/>
    <col min="4" max="4" width="17.140625" style="101" bestFit="1" customWidth="1"/>
    <col min="5" max="5" width="15.42578125" style="161" bestFit="1" customWidth="1"/>
    <col min="6" max="6" width="13.42578125" style="101" bestFit="1" customWidth="1"/>
    <col min="7" max="7" width="41.85546875" bestFit="1" customWidth="1"/>
    <col min="8" max="8" width="38" bestFit="1" customWidth="1"/>
    <col min="9" max="9" width="13.7109375" bestFit="1" customWidth="1"/>
    <col min="10" max="10" width="64.28515625" bestFit="1" customWidth="1"/>
    <col min="11" max="11" width="20.28515625" bestFit="1" customWidth="1"/>
    <col min="12" max="12" width="13.42578125" bestFit="1" customWidth="1"/>
    <col min="13" max="13" width="14.28515625" style="113" bestFit="1" customWidth="1"/>
    <col min="14" max="14" width="16.85546875" style="9" bestFit="1" customWidth="1"/>
    <col min="15" max="15" width="14.42578125" style="2" bestFit="1" customWidth="1"/>
  </cols>
  <sheetData>
    <row r="1" spans="1:15" ht="18.75" thickBot="1">
      <c r="A1" s="118" t="s">
        <v>1074</v>
      </c>
    </row>
    <row r="2" spans="1:15" ht="13.5" thickBot="1">
      <c r="F2" s="259" t="s">
        <v>153</v>
      </c>
      <c r="G2" s="261"/>
    </row>
    <row r="3" spans="1:15" ht="15.75">
      <c r="A3" s="119" t="s">
        <v>1070</v>
      </c>
      <c r="B3" s="120" t="s">
        <v>1143</v>
      </c>
      <c r="F3" s="47" t="s">
        <v>120</v>
      </c>
      <c r="G3" s="44" t="s">
        <v>118</v>
      </c>
    </row>
    <row r="4" spans="1:15" ht="16.5" thickBot="1">
      <c r="B4" s="123" t="s">
        <v>1155</v>
      </c>
      <c r="F4" s="149"/>
      <c r="G4" s="45" t="s">
        <v>119</v>
      </c>
    </row>
    <row r="5" spans="1:15" ht="15.75">
      <c r="B5" s="124" t="s">
        <v>1156</v>
      </c>
    </row>
    <row r="6" spans="1:15" ht="15.75">
      <c r="B6" s="124"/>
    </row>
    <row r="7" spans="1:15" ht="15.75">
      <c r="B7" s="124" t="s">
        <v>1169</v>
      </c>
    </row>
    <row r="8" spans="1:15" ht="15.75">
      <c r="B8" s="124" t="s">
        <v>1158</v>
      </c>
    </row>
    <row r="9" spans="1:15" ht="15.75">
      <c r="B9" s="124" t="s">
        <v>1157</v>
      </c>
    </row>
    <row r="10" spans="1:15" ht="13.5" thickBot="1"/>
    <row r="11" spans="1:15" s="77" customFormat="1" ht="13.5" thickBot="1">
      <c r="A11" s="306" t="s">
        <v>1067</v>
      </c>
      <c r="B11" s="307" t="s">
        <v>1068</v>
      </c>
      <c r="C11" s="208" t="s">
        <v>1217</v>
      </c>
      <c r="D11" s="99" t="s">
        <v>1218</v>
      </c>
      <c r="E11" s="308" t="s">
        <v>1219</v>
      </c>
      <c r="F11" s="99" t="s">
        <v>1220</v>
      </c>
      <c r="G11" s="309" t="s">
        <v>1221</v>
      </c>
      <c r="H11" s="305" t="s">
        <v>1222</v>
      </c>
      <c r="I11" s="65" t="s">
        <v>1223</v>
      </c>
      <c r="J11" s="309" t="s">
        <v>1224</v>
      </c>
      <c r="K11" s="305" t="s">
        <v>1225</v>
      </c>
      <c r="L11" s="116" t="s">
        <v>1226</v>
      </c>
      <c r="M11" s="310" t="s">
        <v>1227</v>
      </c>
      <c r="N11" s="304" t="s">
        <v>1228</v>
      </c>
      <c r="O11" s="201" t="s">
        <v>1229</v>
      </c>
    </row>
    <row r="12" spans="1:15">
      <c r="A12" s="94" t="s">
        <v>828</v>
      </c>
      <c r="B12" s="91" t="s">
        <v>827</v>
      </c>
      <c r="C12" s="39">
        <v>1123</v>
      </c>
      <c r="D12" s="100">
        <f>100*((C12)-(MIN(C:C)))/((MAX(C:C))-(MIN(C:C)))</f>
        <v>82.627568499520308</v>
      </c>
      <c r="E12" s="133">
        <v>266</v>
      </c>
      <c r="F12" s="160">
        <f>100-(100*((E12)-(MIN(E:E)))/((MAX(E:E))-(MIN(E:E))))</f>
        <v>58.110236220472444</v>
      </c>
      <c r="G12" s="19" t="s">
        <v>265</v>
      </c>
      <c r="H12" s="27" t="s">
        <v>105</v>
      </c>
      <c r="I12" s="56">
        <v>75</v>
      </c>
      <c r="J12" s="19" t="s">
        <v>565</v>
      </c>
      <c r="K12" s="27" t="s">
        <v>105</v>
      </c>
      <c r="L12" s="61">
        <v>0</v>
      </c>
      <c r="M12" s="179">
        <f>D12+F12+I12+L12</f>
        <v>215.73780471999277</v>
      </c>
      <c r="N12" s="60">
        <v>4</v>
      </c>
      <c r="O12" s="202">
        <f>M12/N12</f>
        <v>53.934451179998192</v>
      </c>
    </row>
    <row r="13" spans="1:15">
      <c r="A13" s="94" t="s">
        <v>906</v>
      </c>
      <c r="B13" s="91" t="s">
        <v>905</v>
      </c>
      <c r="C13" s="39">
        <v>1090.4473684210527</v>
      </c>
      <c r="D13" s="100">
        <f>100*((C13)-(MIN(C:C)))/((MAX(C:C))-(MIN(C:C)))</f>
        <v>79.915250215272764</v>
      </c>
      <c r="E13" s="162">
        <v>14</v>
      </c>
      <c r="F13" s="160">
        <f>100-(100*((E13)-(MIN(E:E)))/((MAX(E:E))-(MIN(E:E))))</f>
        <v>97.795275590551185</v>
      </c>
      <c r="G13" s="19" t="s">
        <v>265</v>
      </c>
      <c r="H13" s="27" t="s">
        <v>105</v>
      </c>
      <c r="I13" s="56">
        <v>75</v>
      </c>
      <c r="J13" s="19" t="s">
        <v>570</v>
      </c>
      <c r="K13" s="27" t="s">
        <v>105</v>
      </c>
      <c r="L13" s="61">
        <v>25</v>
      </c>
      <c r="M13" s="179">
        <f>D13+F13+I13+L13</f>
        <v>277.71052580582398</v>
      </c>
      <c r="N13" s="60">
        <v>4</v>
      </c>
      <c r="O13" s="202">
        <f>M13/N13</f>
        <v>69.427631451455994</v>
      </c>
    </row>
    <row r="14" spans="1:15">
      <c r="A14" s="94" t="s">
        <v>902</v>
      </c>
      <c r="B14" s="91" t="s">
        <v>901</v>
      </c>
      <c r="C14" s="39">
        <v>261.44129554655871</v>
      </c>
      <c r="D14" s="100">
        <f>100*((C14)-(MIN(C:C)))/((MAX(C:C))-(MIN(C:C)))</f>
        <v>10.841623287244891</v>
      </c>
      <c r="E14" s="162">
        <v>69</v>
      </c>
      <c r="F14" s="160">
        <f>100-(100*((E14)-(MIN(E:E)))/((MAX(E:E))-(MIN(E:E))))</f>
        <v>89.133858267716533</v>
      </c>
      <c r="G14" s="19" t="s">
        <v>265</v>
      </c>
      <c r="H14" s="27" t="s">
        <v>420</v>
      </c>
      <c r="I14" s="56">
        <v>75</v>
      </c>
      <c r="J14" s="19" t="s">
        <v>418</v>
      </c>
      <c r="K14" s="60" t="s">
        <v>30</v>
      </c>
      <c r="L14" s="61">
        <v>50</v>
      </c>
      <c r="M14" s="179">
        <f>D14+F14+I14+L14</f>
        <v>224.97548155496142</v>
      </c>
      <c r="N14" s="60">
        <v>4</v>
      </c>
      <c r="O14" s="202">
        <f>M14/N14</f>
        <v>56.243870388740355</v>
      </c>
    </row>
    <row r="15" spans="1:15">
      <c r="A15" s="94" t="s">
        <v>872</v>
      </c>
      <c r="B15" s="91" t="s">
        <v>871</v>
      </c>
      <c r="C15" s="39">
        <v>240.57142857142858</v>
      </c>
      <c r="D15" s="100">
        <f>100*((C15)-(MIN(C:C)))/((MAX(C:C))-(MIN(C:C)))</f>
        <v>9.1027248006762047</v>
      </c>
      <c r="E15" s="162">
        <v>6</v>
      </c>
      <c r="F15" s="160">
        <f>100-(100*((E15)-(MIN(E:E)))/((MAX(E:E))-(MIN(E:E))))</f>
        <v>99.055118110236222</v>
      </c>
      <c r="G15" s="19" t="s">
        <v>265</v>
      </c>
      <c r="H15" s="27" t="s">
        <v>420</v>
      </c>
      <c r="I15" s="56">
        <v>75</v>
      </c>
      <c r="J15" s="19" t="s">
        <v>421</v>
      </c>
      <c r="K15" s="60" t="s">
        <v>420</v>
      </c>
      <c r="L15" s="61">
        <v>25</v>
      </c>
      <c r="M15" s="179">
        <f>D15+F15+I15+L15</f>
        <v>208.15784291091242</v>
      </c>
      <c r="N15" s="60">
        <v>4</v>
      </c>
      <c r="O15" s="202">
        <f>M15/N15</f>
        <v>52.039460727728105</v>
      </c>
    </row>
    <row r="16" spans="1:15">
      <c r="A16" s="94" t="s">
        <v>856</v>
      </c>
      <c r="B16" s="91" t="s">
        <v>855</v>
      </c>
      <c r="C16" s="39">
        <v>316.00735294117646</v>
      </c>
      <c r="D16" s="100">
        <f>100*((C16)-(MIN(C:C)))/((MAX(C:C))-(MIN(C:C)))</f>
        <v>15.3881225406705</v>
      </c>
      <c r="E16" s="133">
        <v>276</v>
      </c>
      <c r="F16" s="160">
        <f>100-(100*((E16)-(MIN(E:E)))/((MAX(E:E))-(MIN(E:E))))</f>
        <v>56.535433070866141</v>
      </c>
      <c r="G16" s="19" t="s">
        <v>261</v>
      </c>
      <c r="H16" s="27" t="s">
        <v>254</v>
      </c>
      <c r="I16" s="56">
        <v>50</v>
      </c>
      <c r="J16" s="19" t="s">
        <v>422</v>
      </c>
      <c r="K16" s="60" t="s">
        <v>30</v>
      </c>
      <c r="L16" s="61">
        <v>25</v>
      </c>
      <c r="M16" s="179">
        <f>D16+F16+I16+L16</f>
        <v>146.92355561153664</v>
      </c>
      <c r="N16" s="60">
        <v>4</v>
      </c>
      <c r="O16" s="202">
        <f>M16/N16</f>
        <v>36.730888902884161</v>
      </c>
    </row>
    <row r="17" spans="1:15">
      <c r="A17" s="94" t="s">
        <v>842</v>
      </c>
      <c r="B17" s="91" t="s">
        <v>841</v>
      </c>
      <c r="C17" s="39">
        <v>509.26923076923077</v>
      </c>
      <c r="D17" s="100">
        <f>100*((C17)-(MIN(C:C)))/((MAX(C:C))-(MIN(C:C)))</f>
        <v>31.490898244372882</v>
      </c>
      <c r="E17" s="162">
        <v>28</v>
      </c>
      <c r="F17" s="160">
        <f>100-(100*((E17)-(MIN(E:E)))/((MAX(E:E))-(MIN(E:E))))</f>
        <v>95.590551181102356</v>
      </c>
      <c r="G17" s="19" t="s">
        <v>265</v>
      </c>
      <c r="H17" s="27" t="s">
        <v>420</v>
      </c>
      <c r="I17" s="56">
        <v>75</v>
      </c>
      <c r="J17" s="19" t="s">
        <v>439</v>
      </c>
      <c r="K17" s="60" t="s">
        <v>30</v>
      </c>
      <c r="L17" s="61">
        <v>0</v>
      </c>
      <c r="M17" s="179">
        <f>D17+F17+I17+L17</f>
        <v>202.08144942547523</v>
      </c>
      <c r="N17" s="60">
        <v>4</v>
      </c>
      <c r="O17" s="202">
        <f>M17/N17</f>
        <v>50.520362356368807</v>
      </c>
    </row>
    <row r="18" spans="1:15">
      <c r="A18" s="94" t="s">
        <v>1014</v>
      </c>
      <c r="B18" s="91" t="s">
        <v>1013</v>
      </c>
      <c r="C18" s="39">
        <v>890.44869565217391</v>
      </c>
      <c r="D18" s="100">
        <f>100*((C18)-(MIN(C:C)))/((MAX(C:C))-(MIN(C:C)))</f>
        <v>63.251157923358143</v>
      </c>
      <c r="E18" s="162">
        <v>96</v>
      </c>
      <c r="F18" s="160">
        <f>100-(100*((E18)-(MIN(E:E)))/((MAX(E:E))-(MIN(E:E))))</f>
        <v>84.881889763779526</v>
      </c>
      <c r="G18" s="19" t="s">
        <v>428</v>
      </c>
      <c r="H18" s="27" t="s">
        <v>254</v>
      </c>
      <c r="I18" s="56">
        <v>50</v>
      </c>
      <c r="J18" s="19" t="s">
        <v>424</v>
      </c>
      <c r="K18" s="60" t="s">
        <v>30</v>
      </c>
      <c r="L18" s="61">
        <v>100</v>
      </c>
      <c r="M18" s="179">
        <f>D18+F18+I18+L18</f>
        <v>298.13304768713766</v>
      </c>
      <c r="N18" s="60">
        <v>4</v>
      </c>
      <c r="O18" s="202">
        <f>M18/N18</f>
        <v>74.533261921784415</v>
      </c>
    </row>
    <row r="19" spans="1:15">
      <c r="A19" s="94" t="s">
        <v>964</v>
      </c>
      <c r="B19" s="91" t="s">
        <v>963</v>
      </c>
      <c r="C19" s="39">
        <v>596.30178880553956</v>
      </c>
      <c r="D19" s="100">
        <f>100*((C19)-(MIN(C:C)))/((MAX(C:C))-(MIN(C:C)))</f>
        <v>38.742539264983414</v>
      </c>
      <c r="E19" s="133">
        <v>635</v>
      </c>
      <c r="F19" s="160">
        <f>100-(100*((E19)-(MIN(E:E)))/((MAX(E:E))-(MIN(E:E))))</f>
        <v>0</v>
      </c>
      <c r="G19" s="19" t="s">
        <v>348</v>
      </c>
      <c r="H19" s="27" t="s">
        <v>254</v>
      </c>
      <c r="I19" s="56">
        <v>25</v>
      </c>
      <c r="J19" s="19" t="s">
        <v>426</v>
      </c>
      <c r="K19" s="27" t="s">
        <v>30</v>
      </c>
      <c r="L19" s="61">
        <v>0</v>
      </c>
      <c r="M19" s="179">
        <f>D19+F19+I19+L19</f>
        <v>63.742539264983414</v>
      </c>
      <c r="N19" s="60">
        <v>4</v>
      </c>
      <c r="O19" s="202">
        <f>M19/N19</f>
        <v>15.935634816245853</v>
      </c>
    </row>
    <row r="20" spans="1:15">
      <c r="A20" s="94" t="s">
        <v>1000</v>
      </c>
      <c r="B20" s="91" t="s">
        <v>999</v>
      </c>
      <c r="C20" s="39">
        <v>298.08</v>
      </c>
      <c r="D20" s="100">
        <f>100*((C20)-(MIN(C:C)))/((MAX(C:C))-(MIN(C:C)))</f>
        <v>13.894397308269967</v>
      </c>
      <c r="E20" s="162">
        <v>168</v>
      </c>
      <c r="F20" s="160">
        <f>100-(100*((E20)-(MIN(E:E)))/((MAX(E:E))-(MIN(E:E))))</f>
        <v>73.543307086614178</v>
      </c>
      <c r="G20" s="19" t="s">
        <v>309</v>
      </c>
      <c r="H20" s="60" t="s">
        <v>254</v>
      </c>
      <c r="I20" s="56">
        <v>0</v>
      </c>
      <c r="J20" s="19" t="s">
        <v>429</v>
      </c>
      <c r="K20" s="60" t="s">
        <v>30</v>
      </c>
      <c r="L20" s="61">
        <v>50</v>
      </c>
      <c r="M20" s="179">
        <f>D20+F20+I20+L20</f>
        <v>137.43770439488415</v>
      </c>
      <c r="N20" s="60">
        <v>4</v>
      </c>
      <c r="O20" s="202">
        <f>M20/N20</f>
        <v>34.359426098721038</v>
      </c>
    </row>
    <row r="21" spans="1:15">
      <c r="A21" s="94" t="s">
        <v>1016</v>
      </c>
      <c r="B21" s="91" t="s">
        <v>1015</v>
      </c>
      <c r="C21" s="39">
        <v>599.50806591500429</v>
      </c>
      <c r="D21" s="100">
        <f>100*((C21)-(MIN(C:C)))/((MAX(C:C))-(MIN(C:C)))</f>
        <v>39.009689526161985</v>
      </c>
      <c r="E21" s="162">
        <v>473</v>
      </c>
      <c r="F21" s="160">
        <f>100-(100*((E21)-(MIN(E:E)))/((MAX(E:E))-(MIN(E:E))))</f>
        <v>25.511811023622045</v>
      </c>
      <c r="G21" s="43" t="s">
        <v>265</v>
      </c>
      <c r="H21" s="60" t="s">
        <v>30</v>
      </c>
      <c r="I21" s="56">
        <v>75</v>
      </c>
      <c r="J21" s="19" t="s">
        <v>421</v>
      </c>
      <c r="K21" s="60" t="s">
        <v>30</v>
      </c>
      <c r="L21" s="61">
        <v>25</v>
      </c>
      <c r="M21" s="179">
        <f>D21+F21+I21+L21</f>
        <v>164.52150054978404</v>
      </c>
      <c r="N21" s="60">
        <v>4</v>
      </c>
      <c r="O21" s="202">
        <f>M21/N21</f>
        <v>41.130375137446009</v>
      </c>
    </row>
    <row r="22" spans="1:15">
      <c r="A22" s="94" t="s">
        <v>932</v>
      </c>
      <c r="B22" s="91" t="s">
        <v>931</v>
      </c>
      <c r="C22" s="39">
        <v>937.05882352941171</v>
      </c>
      <c r="D22" s="100">
        <f>100*((C22)-(MIN(C:C)))/((MAX(C:C))-(MIN(C:C)))</f>
        <v>67.134761058974036</v>
      </c>
      <c r="E22" s="162">
        <v>78</v>
      </c>
      <c r="F22" s="160">
        <f>100-(100*((E22)-(MIN(E:E)))/((MAX(E:E))-(MIN(E:E))))</f>
        <v>87.716535433070874</v>
      </c>
      <c r="G22" s="43" t="s">
        <v>261</v>
      </c>
      <c r="H22" s="60" t="s">
        <v>105</v>
      </c>
      <c r="I22" s="56">
        <v>50</v>
      </c>
      <c r="J22" s="19" t="s">
        <v>431</v>
      </c>
      <c r="K22" s="60" t="s">
        <v>105</v>
      </c>
      <c r="L22" s="61">
        <v>25</v>
      </c>
      <c r="M22" s="179">
        <f>D22+F22+I22+L22</f>
        <v>229.85129649204492</v>
      </c>
      <c r="N22" s="60">
        <v>4</v>
      </c>
      <c r="O22" s="202">
        <f>M22/N22</f>
        <v>57.462824123011231</v>
      </c>
    </row>
    <row r="23" spans="1:15">
      <c r="A23" s="94" t="s">
        <v>1062</v>
      </c>
      <c r="B23" s="91" t="s">
        <v>1061</v>
      </c>
      <c r="C23" s="39">
        <v>624.06137184115528</v>
      </c>
      <c r="D23" s="100">
        <f>100*((C23)-(MIN(C:C)))/((MAX(C:C))-(MIN(C:C)))</f>
        <v>41.055495882576274</v>
      </c>
      <c r="E23" s="162">
        <v>52</v>
      </c>
      <c r="F23" s="160">
        <f>100-(100*((E23)-(MIN(E:E)))/((MAX(E:E))-(MIN(E:E))))</f>
        <v>91.811023622047244</v>
      </c>
      <c r="G23" s="19" t="s">
        <v>240</v>
      </c>
      <c r="H23" s="60" t="s">
        <v>30</v>
      </c>
      <c r="I23" s="56">
        <v>75</v>
      </c>
      <c r="J23" s="19" t="s">
        <v>434</v>
      </c>
      <c r="K23" s="60" t="s">
        <v>30</v>
      </c>
      <c r="L23" s="61">
        <v>50</v>
      </c>
      <c r="M23" s="179">
        <f>D23+F23+I23+L23</f>
        <v>257.86651950462351</v>
      </c>
      <c r="N23" s="60">
        <v>4</v>
      </c>
      <c r="O23" s="202">
        <f>M23/N23</f>
        <v>64.466629876155878</v>
      </c>
    </row>
    <row r="24" spans="1:15">
      <c r="A24" s="94" t="s">
        <v>942</v>
      </c>
      <c r="B24" s="91" t="s">
        <v>941</v>
      </c>
      <c r="C24" s="39">
        <v>521.94444444444446</v>
      </c>
      <c r="D24" s="100">
        <f>100*((C24)-(MIN(C:C)))/((MAX(C:C))-(MIN(C:C)))</f>
        <v>32.547009905411699</v>
      </c>
      <c r="E24" s="162">
        <v>54</v>
      </c>
      <c r="F24" s="160">
        <f>100-(100*((E24)-(MIN(E:E)))/((MAX(E:E))-(MIN(E:E))))</f>
        <v>91.496062992125985</v>
      </c>
      <c r="G24" s="19" t="s">
        <v>240</v>
      </c>
      <c r="H24" s="60" t="s">
        <v>30</v>
      </c>
      <c r="I24" s="56">
        <v>75</v>
      </c>
      <c r="J24" s="19" t="s">
        <v>393</v>
      </c>
      <c r="K24" s="60" t="s">
        <v>30</v>
      </c>
      <c r="L24" s="61">
        <v>50</v>
      </c>
      <c r="M24" s="179">
        <f>D24+F24+I24+L24</f>
        <v>249.04307289753768</v>
      </c>
      <c r="N24" s="60">
        <v>4</v>
      </c>
      <c r="O24" s="202">
        <f>M24/N24</f>
        <v>62.260768224384421</v>
      </c>
    </row>
    <row r="25" spans="1:15">
      <c r="A25" s="94" t="s">
        <v>946</v>
      </c>
      <c r="B25" s="91" t="s">
        <v>945</v>
      </c>
      <c r="C25" s="39">
        <v>870</v>
      </c>
      <c r="D25" s="100">
        <f>100*((C25)-(MIN(C:C)))/((MAX(C:C))-(MIN(C:C)))</f>
        <v>61.54735185865048</v>
      </c>
      <c r="E25" s="162">
        <v>0</v>
      </c>
      <c r="F25" s="160">
        <f>100-(100*((E25)-(MIN(E:E)))/((MAX(E:E))-(MIN(E:E))))</f>
        <v>100</v>
      </c>
      <c r="G25" s="19" t="s">
        <v>240</v>
      </c>
      <c r="H25" s="60" t="s">
        <v>639</v>
      </c>
      <c r="I25" s="56">
        <v>75</v>
      </c>
      <c r="J25" s="19"/>
      <c r="K25" s="69" t="s">
        <v>639</v>
      </c>
      <c r="L25" s="61">
        <v>50</v>
      </c>
      <c r="M25" s="179">
        <f>D25+F25+I25+L25</f>
        <v>286.54735185865047</v>
      </c>
      <c r="N25" s="60">
        <v>4</v>
      </c>
      <c r="O25" s="202">
        <f>M25/N25</f>
        <v>71.636837964662618</v>
      </c>
    </row>
    <row r="26" spans="1:15">
      <c r="A26" s="94" t="s">
        <v>884</v>
      </c>
      <c r="B26" s="91" t="s">
        <v>883</v>
      </c>
      <c r="C26" s="39">
        <v>730.64497716894982</v>
      </c>
      <c r="D26" s="100">
        <f>100*((C26)-(MIN(C:C)))/((MAX(C:C))-(MIN(C:C)))</f>
        <v>49.936149995915706</v>
      </c>
      <c r="E26" s="167">
        <v>237</v>
      </c>
      <c r="F26" s="160">
        <f>100-(100*((E26)-(MIN(E:E)))/((MAX(E:E))-(MIN(E:E))))</f>
        <v>62.677165354330711</v>
      </c>
      <c r="G26" s="19" t="s">
        <v>265</v>
      </c>
      <c r="H26" s="60" t="s">
        <v>105</v>
      </c>
      <c r="I26" s="56">
        <v>75</v>
      </c>
      <c r="J26" s="19" t="s">
        <v>435</v>
      </c>
      <c r="K26" s="60" t="s">
        <v>105</v>
      </c>
      <c r="L26" s="61">
        <v>0</v>
      </c>
      <c r="M26" s="179">
        <f>D26+F26+I26+L26</f>
        <v>187.61331535024641</v>
      </c>
      <c r="N26" s="60">
        <v>4</v>
      </c>
      <c r="O26" s="202">
        <f>M26/N26</f>
        <v>46.903328837561602</v>
      </c>
    </row>
    <row r="27" spans="1:15">
      <c r="A27" s="94" t="s">
        <v>978</v>
      </c>
      <c r="B27" s="92" t="s">
        <v>977</v>
      </c>
      <c r="C27" s="40">
        <v>721.37099999999998</v>
      </c>
      <c r="D27" s="100">
        <f>100*((C27)-(MIN(C:C)))/((MAX(C:C))-(MIN(C:C)))</f>
        <v>49.163432810761783</v>
      </c>
      <c r="E27" s="167">
        <v>237</v>
      </c>
      <c r="F27" s="160">
        <f>100-(100*((E27)-(MIN(E:E)))/((MAX(E:E))-(MIN(E:E))))</f>
        <v>62.677165354330711</v>
      </c>
      <c r="G27" s="19" t="s">
        <v>265</v>
      </c>
      <c r="H27" s="60" t="s">
        <v>636</v>
      </c>
      <c r="I27" s="56">
        <v>75</v>
      </c>
      <c r="J27" s="19"/>
      <c r="K27" s="69" t="s">
        <v>449</v>
      </c>
      <c r="L27" s="61">
        <v>0</v>
      </c>
      <c r="M27" s="179">
        <f>D27+F27+I27+L27</f>
        <v>186.8405981650925</v>
      </c>
      <c r="N27" s="60">
        <v>4</v>
      </c>
      <c r="O27" s="202">
        <f>M27/N27</f>
        <v>46.710149541273125</v>
      </c>
    </row>
    <row r="28" spans="1:15">
      <c r="A28" s="94" t="s">
        <v>950</v>
      </c>
      <c r="B28" s="91" t="s">
        <v>949</v>
      </c>
      <c r="C28" s="39">
        <v>414.57943925233644</v>
      </c>
      <c r="D28" s="100">
        <f>100*((C28)-(MIN(C:C)))/((MAX(C:C))-(MIN(C:C)))</f>
        <v>23.601248762732837</v>
      </c>
      <c r="E28" s="162">
        <v>47</v>
      </c>
      <c r="F28" s="160">
        <f>100-(100*((E28)-(MIN(E:E)))/((MAX(E:E))-(MIN(E:E))))</f>
        <v>92.5984251968504</v>
      </c>
      <c r="G28" s="43" t="s">
        <v>261</v>
      </c>
      <c r="H28" s="69" t="s">
        <v>105</v>
      </c>
      <c r="I28" s="56">
        <v>50</v>
      </c>
      <c r="J28" s="19" t="s">
        <v>438</v>
      </c>
      <c r="K28" s="60" t="s">
        <v>105</v>
      </c>
      <c r="L28" s="61">
        <v>75</v>
      </c>
      <c r="M28" s="179">
        <f>D28+F28+I28+L28</f>
        <v>241.19967395958324</v>
      </c>
      <c r="N28" s="60">
        <v>4</v>
      </c>
      <c r="O28" s="202">
        <f>M28/N28</f>
        <v>60.299918489895809</v>
      </c>
    </row>
    <row r="29" spans="1:15">
      <c r="A29" s="94" t="s">
        <v>1060</v>
      </c>
      <c r="B29" s="91" t="s">
        <v>1059</v>
      </c>
      <c r="C29" s="39">
        <v>1054.7459526774596</v>
      </c>
      <c r="D29" s="100">
        <f>100*((C29)-(MIN(C:C)))/((MAX(C:C))-(MIN(C:C)))</f>
        <v>76.940572040329272</v>
      </c>
      <c r="E29" s="162">
        <v>290</v>
      </c>
      <c r="F29" s="160">
        <f>100-(100*((E29)-(MIN(E:E)))/((MAX(E:E))-(MIN(E:E))))</f>
        <v>54.330708661417326</v>
      </c>
      <c r="G29" s="19" t="s">
        <v>261</v>
      </c>
      <c r="H29" s="27" t="s">
        <v>30</v>
      </c>
      <c r="I29" s="56">
        <v>50</v>
      </c>
      <c r="J29" s="19" t="s">
        <v>440</v>
      </c>
      <c r="K29" s="27" t="s">
        <v>30</v>
      </c>
      <c r="L29" s="61">
        <v>0</v>
      </c>
      <c r="M29" s="179">
        <f>D29+F29+I29+L29</f>
        <v>181.2712807017466</v>
      </c>
      <c r="N29" s="60">
        <v>4</v>
      </c>
      <c r="O29" s="202">
        <f>M29/N29</f>
        <v>45.317820175436651</v>
      </c>
    </row>
    <row r="30" spans="1:15">
      <c r="A30" s="94" t="s">
        <v>1024</v>
      </c>
      <c r="B30" s="91" t="s">
        <v>1023</v>
      </c>
      <c r="C30" s="39">
        <v>748.35077355836847</v>
      </c>
      <c r="D30" s="100">
        <f>100*((C30)-(MIN(C:C)))/((MAX(C:C))-(MIN(C:C)))</f>
        <v>51.411414911678854</v>
      </c>
      <c r="E30" s="162">
        <v>144</v>
      </c>
      <c r="F30" s="160">
        <f>100-(100*((E30)-(MIN(E:E)))/((MAX(E:E))-(MIN(E:E))))</f>
        <v>77.322834645669289</v>
      </c>
      <c r="G30" s="43" t="s">
        <v>268</v>
      </c>
      <c r="H30" s="69" t="s">
        <v>30</v>
      </c>
      <c r="I30" s="56">
        <v>25</v>
      </c>
      <c r="J30" s="19" t="s">
        <v>442</v>
      </c>
      <c r="K30" s="60" t="s">
        <v>30</v>
      </c>
      <c r="L30" s="61">
        <v>50</v>
      </c>
      <c r="M30" s="179">
        <f>D30+F30+I30+L30</f>
        <v>203.73424955734814</v>
      </c>
      <c r="N30" s="60">
        <v>4</v>
      </c>
      <c r="O30" s="202">
        <f>M30/N30</f>
        <v>50.933562389337034</v>
      </c>
    </row>
    <row r="31" spans="1:15">
      <c r="A31" s="94" t="s">
        <v>974</v>
      </c>
      <c r="B31" s="91" t="s">
        <v>973</v>
      </c>
      <c r="C31" s="39">
        <v>432.23728813559325</v>
      </c>
      <c r="D31" s="100">
        <f>100*((C31)-(MIN(C:C)))/((MAX(C:C))-(MIN(C:C)))</f>
        <v>25.072518643645068</v>
      </c>
      <c r="E31" s="162">
        <v>120</v>
      </c>
      <c r="F31" s="160">
        <f>100-(100*((E31)-(MIN(E:E)))/((MAX(E:E))-(MIN(E:E))))</f>
        <v>81.102362204724415</v>
      </c>
      <c r="G31" s="43" t="s">
        <v>230</v>
      </c>
      <c r="H31" s="69" t="s">
        <v>30</v>
      </c>
      <c r="I31" s="56">
        <v>25</v>
      </c>
      <c r="J31" s="19" t="s">
        <v>444</v>
      </c>
      <c r="K31" s="60" t="s">
        <v>30</v>
      </c>
      <c r="L31" s="61">
        <v>50</v>
      </c>
      <c r="M31" s="179">
        <f>D31+F31+I31+L31</f>
        <v>181.17488084836947</v>
      </c>
      <c r="N31" s="60">
        <v>4</v>
      </c>
      <c r="O31" s="202">
        <f>M31/N31</f>
        <v>45.293720212092367</v>
      </c>
    </row>
    <row r="32" spans="1:15">
      <c r="A32" s="94" t="s">
        <v>948</v>
      </c>
      <c r="B32" s="92" t="s">
        <v>947</v>
      </c>
      <c r="C32" s="39">
        <v>822.279</v>
      </c>
      <c r="D32" s="100">
        <f>100*((C32)-(MIN(C:C)))/((MAX(C:C))-(MIN(C:C)))</f>
        <v>57.571189730907605</v>
      </c>
      <c r="E32" s="162">
        <v>355</v>
      </c>
      <c r="F32" s="160">
        <f>100-(100*((E32)-(MIN(E:E)))/((MAX(E:E))-(MIN(E:E))))</f>
        <v>44.094488188976378</v>
      </c>
      <c r="G32" s="43" t="s">
        <v>274</v>
      </c>
      <c r="H32" s="64" t="s">
        <v>254</v>
      </c>
      <c r="I32" s="56">
        <v>0</v>
      </c>
      <c r="J32" s="19" t="s">
        <v>446</v>
      </c>
      <c r="K32" s="60" t="s">
        <v>30</v>
      </c>
      <c r="L32" s="61">
        <v>0</v>
      </c>
      <c r="M32" s="179">
        <f>D32+F32+I32+L32</f>
        <v>101.66567791988399</v>
      </c>
      <c r="N32" s="60">
        <v>4</v>
      </c>
      <c r="O32" s="202">
        <f>M32/N32</f>
        <v>25.416419479970997</v>
      </c>
    </row>
    <row r="33" spans="1:15">
      <c r="A33" s="94" t="s">
        <v>908</v>
      </c>
      <c r="B33" s="91" t="s">
        <v>907</v>
      </c>
      <c r="C33" s="39">
        <v>731</v>
      </c>
      <c r="D33" s="100">
        <f>100*((C33)-(MIN(C:C)))/((MAX(C:C))-(MIN(C:C)))</f>
        <v>49.965730858330701</v>
      </c>
      <c r="E33" s="162">
        <v>72</v>
      </c>
      <c r="F33" s="160">
        <f>100-(100*((E33)-(MIN(E:E)))/((MAX(E:E))-(MIN(E:E))))</f>
        <v>88.661417322834652</v>
      </c>
      <c r="G33" s="43" t="s">
        <v>274</v>
      </c>
      <c r="H33" s="64" t="s">
        <v>105</v>
      </c>
      <c r="I33" s="56">
        <v>0</v>
      </c>
      <c r="J33" s="43" t="s">
        <v>448</v>
      </c>
      <c r="K33" s="28" t="s">
        <v>105</v>
      </c>
      <c r="L33" s="61">
        <v>25</v>
      </c>
      <c r="M33" s="179">
        <f>D33+F33+I33+L33</f>
        <v>163.62714818116535</v>
      </c>
      <c r="N33" s="60">
        <v>4</v>
      </c>
      <c r="O33" s="202">
        <f>M33/N33</f>
        <v>40.906787045291338</v>
      </c>
    </row>
    <row r="34" spans="1:15">
      <c r="A34" s="94" t="s">
        <v>1040</v>
      </c>
      <c r="B34" s="92" t="s">
        <v>1039</v>
      </c>
      <c r="C34" s="39">
        <v>762.05932199999995</v>
      </c>
      <c r="D34" s="100">
        <f>100*((C34)-(MIN(C:C)))/((MAX(C:C))-(MIN(C:C)))</f>
        <v>52.553625073660875</v>
      </c>
      <c r="E34" s="167">
        <v>0</v>
      </c>
      <c r="F34" s="160">
        <f>100-(100*((E34)-(MIN(E:E)))/((MAX(E:E))-(MIN(E:E))))</f>
        <v>100</v>
      </c>
      <c r="G34" s="19" t="s">
        <v>268</v>
      </c>
      <c r="H34" s="64" t="s">
        <v>50</v>
      </c>
      <c r="I34" s="56">
        <v>25</v>
      </c>
      <c r="J34" t="s">
        <v>648</v>
      </c>
      <c r="K34" s="64" t="s">
        <v>94</v>
      </c>
      <c r="L34" s="61">
        <v>100</v>
      </c>
      <c r="M34" s="179">
        <f>D34+F34+I34+L34</f>
        <v>277.5536250736609</v>
      </c>
      <c r="N34" s="60">
        <v>4</v>
      </c>
      <c r="O34" s="202">
        <f>M34/N34</f>
        <v>69.388406268415224</v>
      </c>
    </row>
    <row r="35" spans="1:15">
      <c r="A35" s="94" t="s">
        <v>934</v>
      </c>
      <c r="B35" s="91" t="s">
        <v>933</v>
      </c>
      <c r="C35" s="39">
        <v>421.91127541589651</v>
      </c>
      <c r="D35" s="100">
        <f>100*((C35)-(MIN(C:C)))/((MAX(C:C))-(MIN(C:C)))</f>
        <v>24.212144789227739</v>
      </c>
      <c r="E35" s="162">
        <v>218</v>
      </c>
      <c r="F35" s="160">
        <f>100-(100*((E35)-(MIN(E:E)))/((MAX(E:E))-(MIN(E:E))))</f>
        <v>65.669291338582667</v>
      </c>
      <c r="G35" s="19" t="s">
        <v>265</v>
      </c>
      <c r="H35" s="60" t="s">
        <v>30</v>
      </c>
      <c r="I35" s="56">
        <v>75</v>
      </c>
      <c r="J35" s="19" t="s">
        <v>450</v>
      </c>
      <c r="K35" s="69" t="s">
        <v>30</v>
      </c>
      <c r="L35" s="61">
        <v>25</v>
      </c>
      <c r="M35" s="179">
        <f>D35+F35+I35+L35</f>
        <v>189.88143612781039</v>
      </c>
      <c r="N35" s="60">
        <v>4</v>
      </c>
      <c r="O35" s="202">
        <f>M35/N35</f>
        <v>47.470359031952597</v>
      </c>
    </row>
    <row r="36" spans="1:15">
      <c r="A36" s="94" t="s">
        <v>928</v>
      </c>
      <c r="B36" s="91" t="s">
        <v>927</v>
      </c>
      <c r="C36" s="39">
        <v>437.27627302275192</v>
      </c>
      <c r="D36" s="100">
        <f>100*((C36)-(MIN(C:C)))/((MAX(C:C))-(MIN(C:C)))</f>
        <v>25.492371975942991</v>
      </c>
      <c r="E36" s="162">
        <v>292</v>
      </c>
      <c r="F36" s="160">
        <f>100-(100*((E36)-(MIN(E:E)))/((MAX(E:E))-(MIN(E:E))))</f>
        <v>54.015748031496067</v>
      </c>
      <c r="G36" s="19" t="s">
        <v>265</v>
      </c>
      <c r="H36" s="60" t="s">
        <v>30</v>
      </c>
      <c r="I36" s="56">
        <v>75</v>
      </c>
      <c r="J36" s="19" t="s">
        <v>451</v>
      </c>
      <c r="K36" s="69" t="s">
        <v>30</v>
      </c>
      <c r="L36" s="61">
        <v>25</v>
      </c>
      <c r="M36" s="179">
        <f>D36+F36+I36+L36</f>
        <v>179.50812000743906</v>
      </c>
      <c r="N36" s="60">
        <v>4</v>
      </c>
      <c r="O36" s="202">
        <f>M36/N36</f>
        <v>44.877030001859765</v>
      </c>
    </row>
    <row r="37" spans="1:15">
      <c r="A37" s="94" t="s">
        <v>1042</v>
      </c>
      <c r="B37" s="91" t="s">
        <v>1041</v>
      </c>
      <c r="C37" s="39">
        <v>318.5</v>
      </c>
      <c r="D37" s="100">
        <f>100*((C37)-(MIN(C:C)))/((MAX(C:C))-(MIN(C:C)))</f>
        <v>15.595812422129894</v>
      </c>
      <c r="E37" s="162">
        <v>66</v>
      </c>
      <c r="F37" s="160">
        <f>100-(100*((E37)-(MIN(E:E)))/((MAX(E:E))-(MIN(E:E))))</f>
        <v>89.606299212598429</v>
      </c>
      <c r="G37" s="19" t="s">
        <v>261</v>
      </c>
      <c r="H37" s="60" t="s">
        <v>30</v>
      </c>
      <c r="I37" s="56">
        <v>50</v>
      </c>
      <c r="J37" s="19" t="s">
        <v>453</v>
      </c>
      <c r="K37" s="69" t="s">
        <v>30</v>
      </c>
      <c r="L37" s="61">
        <v>50</v>
      </c>
      <c r="M37" s="179">
        <f>D37+F37+I37+L37</f>
        <v>205.20211163472834</v>
      </c>
      <c r="N37" s="60">
        <v>4</v>
      </c>
      <c r="O37" s="202">
        <f>M37/N37</f>
        <v>51.300527908682085</v>
      </c>
    </row>
    <row r="38" spans="1:15">
      <c r="A38" s="94" t="s">
        <v>834</v>
      </c>
      <c r="B38" s="91" t="s">
        <v>833</v>
      </c>
      <c r="C38" s="39">
        <v>549.04571428571433</v>
      </c>
      <c r="D38" s="100">
        <f>100*((C38)-(MIN(C:C)))/((MAX(C:C))-(MIN(C:C)))</f>
        <v>34.805115199864815</v>
      </c>
      <c r="E38" s="162">
        <v>252</v>
      </c>
      <c r="F38" s="160">
        <f>100-(100*((E38)-(MIN(E:E)))/((MAX(E:E))-(MIN(E:E))))</f>
        <v>60.314960629921259</v>
      </c>
      <c r="G38" s="19" t="s">
        <v>261</v>
      </c>
      <c r="H38" s="60" t="s">
        <v>30</v>
      </c>
      <c r="I38" s="56">
        <v>50</v>
      </c>
      <c r="J38" s="19" t="s">
        <v>454</v>
      </c>
      <c r="K38" s="69" t="s">
        <v>30</v>
      </c>
      <c r="L38" s="61">
        <v>25</v>
      </c>
      <c r="M38" s="179">
        <f>D38+F38+I38+L38</f>
        <v>170.12007582978606</v>
      </c>
      <c r="N38" s="60">
        <v>4</v>
      </c>
      <c r="O38" s="202">
        <f>M38/N38</f>
        <v>42.530018957446515</v>
      </c>
    </row>
    <row r="39" spans="1:15">
      <c r="A39" s="94" t="s">
        <v>952</v>
      </c>
      <c r="B39" s="91" t="s">
        <v>951</v>
      </c>
      <c r="C39" s="39">
        <v>473.08818737270877</v>
      </c>
      <c r="D39" s="100">
        <f>100*((C39)-(MIN(C:C)))/((MAX(C:C))-(MIN(C:C)))</f>
        <v>28.47625700685748</v>
      </c>
      <c r="E39" s="162">
        <v>273</v>
      </c>
      <c r="F39" s="160">
        <f>100-(100*((E39)-(MIN(E:E)))/((MAX(E:E))-(MIN(E:E))))</f>
        <v>57.00787401574803</v>
      </c>
      <c r="G39" s="19" t="s">
        <v>265</v>
      </c>
      <c r="H39" s="60" t="s">
        <v>30</v>
      </c>
      <c r="I39" s="56">
        <v>75</v>
      </c>
      <c r="J39" s="19" t="s">
        <v>457</v>
      </c>
      <c r="K39" s="69" t="s">
        <v>30</v>
      </c>
      <c r="L39" s="61">
        <v>0</v>
      </c>
      <c r="M39" s="179">
        <f>D39+F39+I39+L39</f>
        <v>160.48413102260551</v>
      </c>
      <c r="N39" s="60">
        <v>4</v>
      </c>
      <c r="O39" s="202">
        <f>M39/N39</f>
        <v>40.121032755651377</v>
      </c>
    </row>
    <row r="40" spans="1:15">
      <c r="A40" s="94" t="s">
        <v>992</v>
      </c>
      <c r="B40" s="91" t="s">
        <v>991</v>
      </c>
      <c r="C40" s="39">
        <v>343.34666666666669</v>
      </c>
      <c r="D40" s="100">
        <f>100*((C40)-(MIN(C:C)))/((MAX(C:C))-(MIN(C:C)))</f>
        <v>17.666061893026392</v>
      </c>
      <c r="E40" s="162">
        <v>60</v>
      </c>
      <c r="F40" s="160">
        <f>100-(100*((E40)-(MIN(E:E)))/((MAX(E:E))-(MIN(E:E))))</f>
        <v>90.551181102362207</v>
      </c>
      <c r="G40" s="19" t="s">
        <v>261</v>
      </c>
      <c r="H40" s="60" t="s">
        <v>30</v>
      </c>
      <c r="I40" s="56">
        <v>50</v>
      </c>
      <c r="J40" s="19" t="s">
        <v>458</v>
      </c>
      <c r="K40" s="69" t="s">
        <v>30</v>
      </c>
      <c r="L40" s="61">
        <v>75</v>
      </c>
      <c r="M40" s="179">
        <f>D40+F40+I40+L40</f>
        <v>233.2172429953886</v>
      </c>
      <c r="N40" s="60">
        <v>4</v>
      </c>
      <c r="O40" s="202">
        <f>M40/N40</f>
        <v>58.304310748847151</v>
      </c>
    </row>
    <row r="41" spans="1:15">
      <c r="A41" s="94" t="s">
        <v>940</v>
      </c>
      <c r="B41" s="91" t="s">
        <v>939</v>
      </c>
      <c r="C41" s="39">
        <v>501.4</v>
      </c>
      <c r="D41" s="100">
        <f>100*((C41)-(MIN(C:C)))/((MAX(C:C))-(MIN(C:C)))</f>
        <v>30.835225954205352</v>
      </c>
      <c r="E41" s="162">
        <v>1</v>
      </c>
      <c r="F41" s="160">
        <f>100-(100*((E41)-(MIN(E:E)))/((MAX(E:E))-(MIN(E:E))))</f>
        <v>99.842519685039363</v>
      </c>
      <c r="G41" s="19" t="s">
        <v>265</v>
      </c>
      <c r="H41" s="60" t="s">
        <v>30</v>
      </c>
      <c r="I41" s="56">
        <v>75</v>
      </c>
      <c r="J41" s="19" t="s">
        <v>460</v>
      </c>
      <c r="K41" s="69" t="s">
        <v>30</v>
      </c>
      <c r="L41" s="61">
        <v>75</v>
      </c>
      <c r="M41" s="179">
        <f>D41+F41+I41+L41</f>
        <v>280.67774563924468</v>
      </c>
      <c r="N41" s="60">
        <v>4</v>
      </c>
      <c r="O41" s="202">
        <f>M41/N41</f>
        <v>70.169436409811169</v>
      </c>
    </row>
    <row r="42" spans="1:15">
      <c r="A42" s="94" t="s">
        <v>990</v>
      </c>
      <c r="B42" s="91" t="s">
        <v>989</v>
      </c>
      <c r="C42" s="39">
        <v>449.32116244411327</v>
      </c>
      <c r="D42" s="100">
        <f>100*((C42)-(MIN(C:C)))/((MAX(C:C))-(MIN(C:C)))</f>
        <v>26.495964380755712</v>
      </c>
      <c r="E42" s="162">
        <v>281</v>
      </c>
      <c r="F42" s="160">
        <f>100-(100*((E42)-(MIN(E:E)))/((MAX(E:E))-(MIN(E:E))))</f>
        <v>55.748031496062993</v>
      </c>
      <c r="G42" s="19" t="s">
        <v>265</v>
      </c>
      <c r="H42" s="60" t="s">
        <v>254</v>
      </c>
      <c r="I42" s="56">
        <v>75</v>
      </c>
      <c r="J42" s="19" t="s">
        <v>439</v>
      </c>
      <c r="K42" s="69" t="s">
        <v>30</v>
      </c>
      <c r="L42" s="61">
        <v>0</v>
      </c>
      <c r="M42" s="179">
        <f>D42+F42+I42+L42</f>
        <v>157.2439958768187</v>
      </c>
      <c r="N42" s="60">
        <v>4</v>
      </c>
      <c r="O42" s="202">
        <f>M42/N42</f>
        <v>39.310998969204675</v>
      </c>
    </row>
    <row r="43" spans="1:15">
      <c r="A43" s="94" t="s">
        <v>980</v>
      </c>
      <c r="B43" s="91" t="s">
        <v>979</v>
      </c>
      <c r="C43" s="39">
        <v>493.93055555555554</v>
      </c>
      <c r="D43" s="100">
        <f>100*((C43)-(MIN(C:C)))/((MAX(C:C))-(MIN(C:C)))</f>
        <v>30.212864266158597</v>
      </c>
      <c r="E43" s="162">
        <v>21</v>
      </c>
      <c r="F43" s="160">
        <f>100-(100*((E43)-(MIN(E:E)))/((MAX(E:E))-(MIN(E:E))))</f>
        <v>96.69291338582677</v>
      </c>
      <c r="G43" s="19"/>
      <c r="H43" s="27"/>
      <c r="I43" s="56"/>
      <c r="J43" t="s">
        <v>640</v>
      </c>
      <c r="K43" s="69" t="s">
        <v>94</v>
      </c>
      <c r="L43" s="61">
        <v>100</v>
      </c>
      <c r="M43" s="179">
        <f>D43+F43+I43+L43</f>
        <v>226.90577765198537</v>
      </c>
      <c r="N43" s="60">
        <v>3</v>
      </c>
      <c r="O43" s="202">
        <f>M43/N43</f>
        <v>75.635259217328453</v>
      </c>
    </row>
    <row r="44" spans="1:15">
      <c r="A44" s="94" t="s">
        <v>812</v>
      </c>
      <c r="B44" s="91" t="s">
        <v>811</v>
      </c>
      <c r="C44" s="39">
        <v>811.24444444444441</v>
      </c>
      <c r="D44" s="100">
        <f>100*((C44)-(MIN(C:C)))/((MAX(C:C))-(MIN(C:C)))</f>
        <v>56.651779368667192</v>
      </c>
      <c r="E44" s="162">
        <v>27</v>
      </c>
      <c r="F44" s="160">
        <f>100-(100*((E44)-(MIN(E:E)))/((MAX(E:E))-(MIN(E:E))))</f>
        <v>95.748031496062993</v>
      </c>
      <c r="G44" s="19"/>
      <c r="H44" s="27"/>
      <c r="I44" s="56"/>
      <c r="J44" t="s">
        <v>647</v>
      </c>
      <c r="K44" s="69" t="s">
        <v>94</v>
      </c>
      <c r="L44" s="61">
        <v>50</v>
      </c>
      <c r="M44" s="179">
        <f>D44+F44+I44+L44</f>
        <v>202.39981086473017</v>
      </c>
      <c r="N44" s="60">
        <v>3</v>
      </c>
      <c r="O44" s="202">
        <f>M44/N44</f>
        <v>67.466603621576724</v>
      </c>
    </row>
    <row r="45" spans="1:15">
      <c r="A45" s="94" t="s">
        <v>806</v>
      </c>
      <c r="B45" s="91" t="s">
        <v>805</v>
      </c>
      <c r="C45" s="39">
        <v>605.25</v>
      </c>
      <c r="D45" s="100">
        <f>100*((C45)-(MIN(C:C)))/((MAX(C:C))-(MIN(C:C)))</f>
        <v>39.48811329868888</v>
      </c>
      <c r="E45" s="162">
        <v>0</v>
      </c>
      <c r="F45" s="160">
        <f>100-(100*((E45)-(MIN(E:E)))/((MAX(E:E))-(MIN(E:E))))</f>
        <v>100</v>
      </c>
      <c r="G45" s="19" t="s">
        <v>268</v>
      </c>
      <c r="H45" s="60" t="s">
        <v>105</v>
      </c>
      <c r="I45" s="56">
        <v>25</v>
      </c>
      <c r="J45" s="19" t="s">
        <v>462</v>
      </c>
      <c r="K45" s="60" t="s">
        <v>105</v>
      </c>
      <c r="L45" s="61">
        <v>25</v>
      </c>
      <c r="M45" s="179">
        <f>D45+F45+I45+L45</f>
        <v>189.48811329868889</v>
      </c>
      <c r="N45" s="60">
        <v>4</v>
      </c>
      <c r="O45" s="202">
        <f>M45/N45</f>
        <v>47.372028324672222</v>
      </c>
    </row>
    <row r="46" spans="1:15">
      <c r="A46" s="94" t="s">
        <v>1018</v>
      </c>
      <c r="B46" s="91" t="s">
        <v>1017</v>
      </c>
      <c r="C46" s="39">
        <v>225.11881188118812</v>
      </c>
      <c r="D46" s="100">
        <f>100*((C46)-(MIN(C:C)))/((MAX(C:C))-(MIN(C:C)))</f>
        <v>7.81519710305332</v>
      </c>
      <c r="E46" s="162">
        <v>153</v>
      </c>
      <c r="F46" s="160">
        <f>100-(100*((E46)-(MIN(E:E)))/((MAX(E:E))-(MIN(E:E))))</f>
        <v>75.905511811023615</v>
      </c>
      <c r="G46" s="19" t="s">
        <v>268</v>
      </c>
      <c r="H46" s="60" t="s">
        <v>254</v>
      </c>
      <c r="I46" s="56">
        <v>25</v>
      </c>
      <c r="J46" s="19" t="s">
        <v>486</v>
      </c>
      <c r="K46" s="60" t="s">
        <v>30</v>
      </c>
      <c r="L46" s="61">
        <v>50</v>
      </c>
      <c r="M46" s="179">
        <f>D46+F46+I46+L46</f>
        <v>158.72070891407694</v>
      </c>
      <c r="N46" s="60">
        <v>4</v>
      </c>
      <c r="O46" s="202">
        <f>M46/N46</f>
        <v>39.680177228519234</v>
      </c>
    </row>
    <row r="47" spans="1:15">
      <c r="A47" s="94" t="s">
        <v>914</v>
      </c>
      <c r="B47" s="91" t="s">
        <v>913</v>
      </c>
      <c r="C47" s="39">
        <v>301.63430420711973</v>
      </c>
      <c r="D47" s="100">
        <f>100*((C47)-(MIN(C:C)))/((MAX(C:C))-(MIN(C:C)))</f>
        <v>14.190545540260636</v>
      </c>
      <c r="E47" s="162">
        <v>260</v>
      </c>
      <c r="F47" s="160">
        <f>100-(100*((E47)-(MIN(E:E)))/((MAX(E:E))-(MIN(E:E))))</f>
        <v>59.055118110236222</v>
      </c>
      <c r="G47" s="19" t="s">
        <v>287</v>
      </c>
      <c r="H47" s="60" t="s">
        <v>105</v>
      </c>
      <c r="I47" s="56">
        <v>25</v>
      </c>
      <c r="J47" s="19" t="s">
        <v>488</v>
      </c>
      <c r="K47" s="60" t="s">
        <v>30</v>
      </c>
      <c r="L47" s="61">
        <v>50</v>
      </c>
      <c r="M47" s="179">
        <f>D47+F47+I47+L47</f>
        <v>148.24566365049685</v>
      </c>
      <c r="N47" s="60">
        <v>4</v>
      </c>
      <c r="O47" s="202">
        <f>M47/N47</f>
        <v>37.061415912624213</v>
      </c>
    </row>
    <row r="48" spans="1:15">
      <c r="A48" s="94" t="s">
        <v>898</v>
      </c>
      <c r="B48" s="91" t="s">
        <v>897</v>
      </c>
      <c r="C48" s="39">
        <v>401.12302483069976</v>
      </c>
      <c r="D48" s="100">
        <f>100*((C48)-(MIN(C:C)))/((MAX(C:C))-(MIN(C:C)))</f>
        <v>22.480046663059216</v>
      </c>
      <c r="E48" s="162">
        <v>178</v>
      </c>
      <c r="F48" s="160">
        <f>100-(100*((E48)-(MIN(E:E)))/((MAX(E:E))-(MIN(E:E))))</f>
        <v>71.968503937007881</v>
      </c>
      <c r="G48" s="19" t="s">
        <v>268</v>
      </c>
      <c r="H48" s="60" t="s">
        <v>105</v>
      </c>
      <c r="I48" s="56">
        <v>25</v>
      </c>
      <c r="J48" s="19" t="s">
        <v>490</v>
      </c>
      <c r="K48" s="60" t="s">
        <v>30</v>
      </c>
      <c r="L48" s="61">
        <v>25</v>
      </c>
      <c r="M48" s="179">
        <f>D48+F48+I48+L48</f>
        <v>144.44855060006711</v>
      </c>
      <c r="N48" s="60">
        <v>4</v>
      </c>
      <c r="O48" s="202">
        <f>M48/N48</f>
        <v>36.112137650016777</v>
      </c>
    </row>
    <row r="49" spans="1:15">
      <c r="A49" s="94" t="s">
        <v>1066</v>
      </c>
      <c r="B49" s="91" t="s">
        <v>1065</v>
      </c>
      <c r="C49" s="39">
        <v>498</v>
      </c>
      <c r="D49" s="100">
        <f>100*((C49)-(MIN(C:C)))/((MAX(C:C))-(MIN(C:C)))</f>
        <v>30.551934505276673</v>
      </c>
      <c r="E49" s="162">
        <v>0</v>
      </c>
      <c r="F49" s="160">
        <f>100-(100*((E49)-(MIN(E:E)))/((MAX(E:E))-(MIN(E:E))))</f>
        <v>100</v>
      </c>
      <c r="G49" s="19"/>
      <c r="H49" s="27"/>
      <c r="I49" s="56"/>
      <c r="J49" s="19"/>
      <c r="K49" s="27"/>
      <c r="L49" s="61"/>
      <c r="M49" s="179">
        <f>D49+F49+I49+L49</f>
        <v>130.55193450527668</v>
      </c>
      <c r="N49" s="60">
        <v>2</v>
      </c>
      <c r="O49" s="202">
        <f>M49/N49</f>
        <v>65.275967252638338</v>
      </c>
    </row>
    <row r="50" spans="1:15">
      <c r="A50" s="94" t="s">
        <v>904</v>
      </c>
      <c r="B50" s="91" t="s">
        <v>903</v>
      </c>
      <c r="C50" s="39">
        <v>409.92060660124889</v>
      </c>
      <c r="D50" s="100">
        <f>100*((C50)-(MIN(C:C)))/((MAX(C:C))-(MIN(C:C)))</f>
        <v>23.21307010036729</v>
      </c>
      <c r="E50" s="162">
        <v>217</v>
      </c>
      <c r="F50" s="160">
        <f>100-(100*((E50)-(MIN(E:E)))/((MAX(E:E))-(MIN(E:E))))</f>
        <v>65.826771653543304</v>
      </c>
      <c r="G50" s="43" t="s">
        <v>298</v>
      </c>
      <c r="H50" s="69" t="s">
        <v>105</v>
      </c>
      <c r="I50" s="56">
        <v>25</v>
      </c>
      <c r="J50" s="43" t="s">
        <v>492</v>
      </c>
      <c r="K50" s="28" t="s">
        <v>30</v>
      </c>
      <c r="L50" s="61">
        <v>75</v>
      </c>
      <c r="M50" s="179">
        <f>D50+F50+I50+L50</f>
        <v>189.03984175391059</v>
      </c>
      <c r="N50" s="60">
        <v>4</v>
      </c>
      <c r="O50" s="202">
        <f>M50/N50</f>
        <v>47.259960438477648</v>
      </c>
    </row>
    <row r="51" spans="1:15">
      <c r="A51" s="94" t="s">
        <v>1004</v>
      </c>
      <c r="B51" s="91" t="s">
        <v>1003</v>
      </c>
      <c r="C51" s="39">
        <v>183</v>
      </c>
      <c r="D51" s="100">
        <f>100*((C51)-(MIN(C:C)))/((MAX(C:C))-(MIN(C:C)))</f>
        <v>4.3058149721778749</v>
      </c>
      <c r="E51" s="162">
        <v>3</v>
      </c>
      <c r="F51" s="160">
        <f>100-(100*((E51)-(MIN(E:E)))/((MAX(E:E))-(MIN(E:E))))</f>
        <v>99.527559055118104</v>
      </c>
      <c r="G51" s="19"/>
      <c r="H51" s="27"/>
      <c r="I51" s="56"/>
      <c r="J51" s="19"/>
      <c r="K51" s="27"/>
      <c r="L51" s="61"/>
      <c r="M51" s="179">
        <f>D51+F51+I51+L51</f>
        <v>103.83337402729597</v>
      </c>
      <c r="N51" s="60">
        <v>2</v>
      </c>
      <c r="O51" s="202">
        <f>M51/N51</f>
        <v>51.916687013647987</v>
      </c>
    </row>
    <row r="52" spans="1:15">
      <c r="A52" s="94" t="s">
        <v>916</v>
      </c>
      <c r="B52" s="91" t="s">
        <v>915</v>
      </c>
      <c r="C52" s="39">
        <v>694.6288209606987</v>
      </c>
      <c r="D52" s="100">
        <f>100*((C52)-(MIN(C:C)))/((MAX(C:C))-(MIN(C:C)))</f>
        <v>46.935247326187081</v>
      </c>
      <c r="E52" s="162">
        <v>223</v>
      </c>
      <c r="F52" s="160">
        <f>100-(100*((E52)-(MIN(E:E)))/((MAX(E:E))-(MIN(E:E))))</f>
        <v>64.881889763779526</v>
      </c>
      <c r="G52" s="43" t="s">
        <v>261</v>
      </c>
      <c r="H52" s="69" t="s">
        <v>299</v>
      </c>
      <c r="I52" s="56">
        <v>50</v>
      </c>
      <c r="J52" s="19"/>
      <c r="K52" s="27"/>
      <c r="L52" s="61"/>
      <c r="M52" s="179">
        <f>D52+F52+I52+L52</f>
        <v>161.81713708996659</v>
      </c>
      <c r="N52" s="60">
        <v>3</v>
      </c>
      <c r="O52" s="202">
        <f>M52/N52</f>
        <v>53.939045696655533</v>
      </c>
    </row>
    <row r="53" spans="1:15">
      <c r="A53" s="94" t="s">
        <v>882</v>
      </c>
      <c r="B53" s="91" t="s">
        <v>881</v>
      </c>
      <c r="C53" s="39">
        <v>333.33923303834808</v>
      </c>
      <c r="D53" s="100">
        <f>100*((C53)-(MIN(C:C)))/((MAX(C:C))-(MIN(C:C)))</f>
        <v>16.832232371666382</v>
      </c>
      <c r="E53" s="162">
        <v>177</v>
      </c>
      <c r="F53" s="160">
        <f>100-(100*((E53)-(MIN(E:E)))/((MAX(E:E))-(MIN(E:E))))</f>
        <v>72.125984251968504</v>
      </c>
      <c r="G53" s="43" t="s">
        <v>287</v>
      </c>
      <c r="H53" s="69" t="s">
        <v>105</v>
      </c>
      <c r="I53" s="56">
        <v>25</v>
      </c>
      <c r="J53" s="43" t="s">
        <v>494</v>
      </c>
      <c r="K53" s="28" t="s">
        <v>30</v>
      </c>
      <c r="L53" s="61">
        <v>0</v>
      </c>
      <c r="M53" s="179">
        <f>D53+F53+I53+L53</f>
        <v>113.95821662363488</v>
      </c>
      <c r="N53" s="60">
        <v>4</v>
      </c>
      <c r="O53" s="202">
        <f>M53/N53</f>
        <v>28.489554155908721</v>
      </c>
    </row>
    <row r="54" spans="1:15">
      <c r="A54" s="94" t="s">
        <v>810</v>
      </c>
      <c r="B54" s="91" t="s">
        <v>809</v>
      </c>
      <c r="C54" s="39">
        <v>602.70576923076919</v>
      </c>
      <c r="D54" s="100">
        <f>100*((C54)-(MIN(C:C)))/((MAX(C:C))-(MIN(C:C)))</f>
        <v>39.276125410152304</v>
      </c>
      <c r="E54" s="162">
        <v>364</v>
      </c>
      <c r="F54" s="160">
        <f>100-(100*((E54)-(MIN(E:E)))/((MAX(E:E))-(MIN(E:E))))</f>
        <v>42.677165354330711</v>
      </c>
      <c r="G54" s="43" t="s">
        <v>306</v>
      </c>
      <c r="H54" s="64" t="s">
        <v>254</v>
      </c>
      <c r="I54" s="56">
        <v>100</v>
      </c>
      <c r="J54" s="19" t="s">
        <v>496</v>
      </c>
      <c r="K54" s="60" t="s">
        <v>30</v>
      </c>
      <c r="L54" s="61">
        <v>75</v>
      </c>
      <c r="M54" s="179">
        <f>D54+F54+I54+L54</f>
        <v>256.95329076448303</v>
      </c>
      <c r="N54" s="60">
        <v>4</v>
      </c>
      <c r="O54" s="202">
        <f>M54/N54</f>
        <v>64.238322691120757</v>
      </c>
    </row>
    <row r="55" spans="1:15">
      <c r="A55" s="94" t="s">
        <v>1048</v>
      </c>
      <c r="B55" s="91" t="s">
        <v>1047</v>
      </c>
      <c r="C55" s="39">
        <v>543.65637254901958</v>
      </c>
      <c r="D55" s="100">
        <f>100*((C55)-(MIN(C:C)))/((MAX(C:C))-(MIN(C:C)))</f>
        <v>34.356069779464796</v>
      </c>
      <c r="E55" s="162">
        <v>438</v>
      </c>
      <c r="F55" s="160">
        <f>100-(100*((E55)-(MIN(E:E)))/((MAX(E:E))-(MIN(E:E))))</f>
        <v>31.023622047244089</v>
      </c>
      <c r="G55" s="43" t="s">
        <v>309</v>
      </c>
      <c r="H55" s="64" t="s">
        <v>105</v>
      </c>
      <c r="I55" s="56">
        <v>0</v>
      </c>
      <c r="J55" s="43" t="s">
        <v>498</v>
      </c>
      <c r="K55" s="28" t="s">
        <v>30</v>
      </c>
      <c r="L55" s="61">
        <v>100</v>
      </c>
      <c r="M55" s="179">
        <f>D55+F55+I55+L55</f>
        <v>165.37969182670889</v>
      </c>
      <c r="N55" s="60">
        <v>4</v>
      </c>
      <c r="O55" s="202">
        <f>M55/N55</f>
        <v>41.344922956677223</v>
      </c>
    </row>
    <row r="56" spans="1:15">
      <c r="A56" s="94" t="s">
        <v>864</v>
      </c>
      <c r="B56" s="91" t="s">
        <v>863</v>
      </c>
      <c r="C56" s="39">
        <v>271</v>
      </c>
      <c r="D56" s="100">
        <f>100*((C56)-(MIN(C:C)))/((MAX(C:C))-(MIN(C:C)))</f>
        <v>11.638064238567379</v>
      </c>
      <c r="E56" s="162">
        <v>16</v>
      </c>
      <c r="F56" s="160">
        <f>100-(100*((E56)-(MIN(E:E)))/((MAX(E:E))-(MIN(E:E))))</f>
        <v>97.480314960629926</v>
      </c>
      <c r="G56" s="19"/>
      <c r="H56" s="27"/>
      <c r="I56" s="56"/>
      <c r="J56" s="19"/>
      <c r="K56" s="27"/>
      <c r="L56" s="61"/>
      <c r="M56" s="179">
        <f>D56+F56+I56+L56</f>
        <v>109.11837919919731</v>
      </c>
      <c r="N56" s="60">
        <v>2</v>
      </c>
      <c r="O56" s="202">
        <f>M56/N56</f>
        <v>54.559189599598653</v>
      </c>
    </row>
    <row r="57" spans="1:15">
      <c r="A57" s="94" t="s">
        <v>836</v>
      </c>
      <c r="B57" s="91" t="s">
        <v>835</v>
      </c>
      <c r="C57" s="39">
        <v>404</v>
      </c>
      <c r="D57" s="100">
        <f>100*((C57)-(MIN(C:C)))/((MAX(C:C))-(MIN(C:C)))</f>
        <v>22.719759152542427</v>
      </c>
      <c r="E57" s="162">
        <v>183</v>
      </c>
      <c r="F57" s="160">
        <f>100-(100*((E57)-(MIN(E:E)))/((MAX(E:E))-(MIN(E:E))))</f>
        <v>71.181102362204726</v>
      </c>
      <c r="G57" s="43" t="s">
        <v>265</v>
      </c>
      <c r="H57" s="69" t="s">
        <v>105</v>
      </c>
      <c r="I57" s="56">
        <v>0</v>
      </c>
      <c r="J57" s="19" t="s">
        <v>500</v>
      </c>
      <c r="K57" s="27"/>
      <c r="L57" s="61">
        <v>100</v>
      </c>
      <c r="M57" s="179">
        <f>D57+F57+I57+L57</f>
        <v>193.90086151474713</v>
      </c>
      <c r="N57" s="60">
        <v>4</v>
      </c>
      <c r="O57" s="202">
        <f>M57/N57</f>
        <v>48.475215378686784</v>
      </c>
    </row>
    <row r="58" spans="1:15">
      <c r="A58" s="94" t="s">
        <v>910</v>
      </c>
      <c r="B58" s="91" t="s">
        <v>909</v>
      </c>
      <c r="C58" s="39">
        <v>375.58343483556638</v>
      </c>
      <c r="D58" s="100">
        <f>100*((C58)-(MIN(C:C)))/((MAX(C:C))-(MIN(C:C)))</f>
        <v>20.352062117539838</v>
      </c>
      <c r="E58" s="162">
        <v>518</v>
      </c>
      <c r="F58" s="160">
        <f>100-(100*((E58)-(MIN(E:E)))/((MAX(E:E))-(MIN(E:E))))</f>
        <v>18.425196850393704</v>
      </c>
      <c r="G58" s="43" t="s">
        <v>316</v>
      </c>
      <c r="H58" s="69" t="s">
        <v>30</v>
      </c>
      <c r="I58" s="56">
        <v>0</v>
      </c>
      <c r="J58" s="43" t="s">
        <v>501</v>
      </c>
      <c r="K58" s="64" t="s">
        <v>30</v>
      </c>
      <c r="L58" s="61">
        <v>50</v>
      </c>
      <c r="M58" s="179">
        <f>D58+F58+I58+L58</f>
        <v>88.777258967933534</v>
      </c>
      <c r="N58" s="60">
        <v>4</v>
      </c>
      <c r="O58" s="202">
        <f>M58/N58</f>
        <v>22.194314741983383</v>
      </c>
    </row>
    <row r="59" spans="1:15">
      <c r="A59" s="94" t="s">
        <v>854</v>
      </c>
      <c r="B59" s="91" t="s">
        <v>853</v>
      </c>
      <c r="C59" s="39">
        <v>400.77777777777777</v>
      </c>
      <c r="D59" s="100">
        <f>100*((C59)-(MIN(C:C)))/((MAX(C:C))-(MIN(C:C)))</f>
        <v>22.451280328394326</v>
      </c>
      <c r="E59" s="162">
        <v>25</v>
      </c>
      <c r="F59" s="160">
        <f>100-(100*((E59)-(MIN(E:E)))/((MAX(E:E))-(MIN(E:E))))</f>
        <v>96.062992125984252</v>
      </c>
      <c r="G59" s="19"/>
      <c r="H59" s="27"/>
      <c r="I59" s="56"/>
      <c r="J59" s="19"/>
      <c r="K59" s="27"/>
      <c r="L59" s="61"/>
      <c r="M59" s="179">
        <f>D59+F59+I59+L59</f>
        <v>118.51427245437858</v>
      </c>
      <c r="N59" s="60">
        <v>2</v>
      </c>
      <c r="O59" s="202">
        <f>M59/N59</f>
        <v>59.257136227189292</v>
      </c>
    </row>
    <row r="60" spans="1:15">
      <c r="A60" s="94" t="s">
        <v>918</v>
      </c>
      <c r="B60" s="91" t="s">
        <v>917</v>
      </c>
      <c r="C60" s="39">
        <v>334.31428571428569</v>
      </c>
      <c r="D60" s="100">
        <f>100*((C60)-(MIN(C:C)))/((MAX(C:C))-(MIN(C:C)))</f>
        <v>16.913474749709955</v>
      </c>
      <c r="E60" s="162">
        <v>174</v>
      </c>
      <c r="F60" s="160">
        <f>100-(100*((E60)-(MIN(E:E)))/((MAX(E:E))-(MIN(E:E))))</f>
        <v>72.5984251968504</v>
      </c>
      <c r="G60" s="43" t="s">
        <v>309</v>
      </c>
      <c r="H60" s="64" t="s">
        <v>105</v>
      </c>
      <c r="I60" s="56">
        <v>0</v>
      </c>
      <c r="J60" s="60" t="s">
        <v>502</v>
      </c>
      <c r="K60" s="60" t="s">
        <v>30</v>
      </c>
      <c r="L60" s="61">
        <v>25</v>
      </c>
      <c r="M60" s="179">
        <f>D60+F60+I60+L60</f>
        <v>114.51189994656036</v>
      </c>
      <c r="N60" s="60">
        <v>4</v>
      </c>
      <c r="O60" s="202">
        <f>M60/N60</f>
        <v>28.627974986640091</v>
      </c>
    </row>
    <row r="61" spans="1:15">
      <c r="A61" s="94" t="s">
        <v>920</v>
      </c>
      <c r="B61" s="92" t="s">
        <v>919</v>
      </c>
      <c r="C61" s="39">
        <v>602.06153099999995</v>
      </c>
      <c r="D61" s="100">
        <f>100*((C61)-(MIN(C:C)))/((MAX(C:C))-(MIN(C:C)))</f>
        <v>39.222446827255283</v>
      </c>
      <c r="E61" s="162">
        <v>17</v>
      </c>
      <c r="F61" s="160">
        <f>100-(100*((E61)-(MIN(E:E)))/((MAX(E:E))-(MIN(E:E))))</f>
        <v>97.322834645669289</v>
      </c>
      <c r="G61" s="19"/>
      <c r="H61" s="27"/>
      <c r="I61" s="56"/>
      <c r="J61" s="19"/>
      <c r="K61" s="27"/>
      <c r="L61" s="61"/>
      <c r="M61" s="179">
        <f>D61+F61+I61+L61</f>
        <v>136.54528147292456</v>
      </c>
      <c r="N61" s="60">
        <v>2</v>
      </c>
      <c r="O61" s="202">
        <f>M61/N61</f>
        <v>68.272640736462279</v>
      </c>
    </row>
    <row r="62" spans="1:15">
      <c r="A62" s="94" t="s">
        <v>870</v>
      </c>
      <c r="B62" s="92" t="s">
        <v>869</v>
      </c>
      <c r="C62" s="39">
        <v>934.31632653061229</v>
      </c>
      <c r="D62" s="100">
        <f>100*((C62)-(MIN(C:C)))/((MAX(C:C))-(MIN(C:C)))</f>
        <v>66.906253427070368</v>
      </c>
      <c r="E62" s="162">
        <v>14</v>
      </c>
      <c r="F62" s="160">
        <f>100-(100*((E62)-(MIN(E:E)))/((MAX(E:E))-(MIN(E:E))))</f>
        <v>97.795275590551185</v>
      </c>
      <c r="G62" s="19" t="s">
        <v>324</v>
      </c>
      <c r="H62" s="60" t="s">
        <v>30</v>
      </c>
      <c r="I62" s="56">
        <v>50</v>
      </c>
      <c r="J62" s="19" t="s">
        <v>504</v>
      </c>
      <c r="K62" s="60" t="s">
        <v>30</v>
      </c>
      <c r="L62" s="61">
        <v>100</v>
      </c>
      <c r="M62" s="179">
        <f>D62+F62+I62+L62</f>
        <v>314.70152901762157</v>
      </c>
      <c r="N62" s="60">
        <v>4</v>
      </c>
      <c r="O62" s="202">
        <f>M62/N62</f>
        <v>78.675382254405392</v>
      </c>
    </row>
    <row r="63" spans="1:15">
      <c r="A63" s="94" t="s">
        <v>816</v>
      </c>
      <c r="B63" s="91" t="s">
        <v>815</v>
      </c>
      <c r="C63" s="39">
        <v>511.79601990049753</v>
      </c>
      <c r="D63" s="100">
        <f>100*((C63)-(MIN(C:C)))/((MAX(C:C))-(MIN(C:C)))</f>
        <v>31.701432877941645</v>
      </c>
      <c r="E63" s="162">
        <v>166</v>
      </c>
      <c r="F63" s="160">
        <f>100-(100*((E63)-(MIN(E:E)))/((MAX(E:E))-(MIN(E:E))))</f>
        <v>73.858267716535437</v>
      </c>
      <c r="G63" s="19" t="s">
        <v>261</v>
      </c>
      <c r="H63" s="27" t="s">
        <v>105</v>
      </c>
      <c r="I63" s="56">
        <v>50</v>
      </c>
      <c r="J63" s="19" t="s">
        <v>439</v>
      </c>
      <c r="K63" s="60" t="s">
        <v>30</v>
      </c>
      <c r="L63" s="61">
        <v>0</v>
      </c>
      <c r="M63" s="179">
        <f>D63+F63+I63+L63</f>
        <v>155.55970059447708</v>
      </c>
      <c r="N63" s="60">
        <v>4</v>
      </c>
      <c r="O63" s="202">
        <f>M63/N63</f>
        <v>38.88992514861927</v>
      </c>
    </row>
    <row r="64" spans="1:15">
      <c r="A64" s="94" t="s">
        <v>862</v>
      </c>
      <c r="B64" s="91" t="s">
        <v>861</v>
      </c>
      <c r="C64" s="39">
        <v>529.59649122807014</v>
      </c>
      <c r="D64" s="100">
        <f>100*((C64)-(MIN(C:C)))/((MAX(C:C))-(MIN(C:C)))</f>
        <v>33.184586205589163</v>
      </c>
      <c r="E64" s="162">
        <v>56</v>
      </c>
      <c r="F64" s="160">
        <f>100-(100*((E64)-(MIN(E:E)))/((MAX(E:E))-(MIN(E:E))))</f>
        <v>91.181102362204726</v>
      </c>
      <c r="G64" s="19" t="s">
        <v>268</v>
      </c>
      <c r="H64" s="60" t="s">
        <v>30</v>
      </c>
      <c r="I64" s="56">
        <v>25</v>
      </c>
      <c r="J64" s="19" t="s">
        <v>506</v>
      </c>
      <c r="K64" s="60" t="s">
        <v>30</v>
      </c>
      <c r="L64" s="61">
        <v>75</v>
      </c>
      <c r="M64" s="179">
        <f>D64+F64+I64+L64</f>
        <v>224.36568856779388</v>
      </c>
      <c r="N64" s="60">
        <v>4</v>
      </c>
      <c r="O64" s="202">
        <f>M64/N64</f>
        <v>56.09142214194847</v>
      </c>
    </row>
    <row r="65" spans="1:15">
      <c r="A65" s="94" t="s">
        <v>846</v>
      </c>
      <c r="B65" s="91" t="s">
        <v>845</v>
      </c>
      <c r="C65" s="39">
        <v>472.39652173913043</v>
      </c>
      <c r="D65" s="100">
        <f>100*((C65)-(MIN(C:C)))/((MAX(C:C))-(MIN(C:C)))</f>
        <v>28.418626724648483</v>
      </c>
      <c r="E65" s="162">
        <v>229</v>
      </c>
      <c r="F65" s="160">
        <f>100-(100*((E65)-(MIN(E:E)))/((MAX(E:E))-(MIN(E:E))))</f>
        <v>63.937007874015748</v>
      </c>
      <c r="G65" s="19" t="s">
        <v>287</v>
      </c>
      <c r="H65" s="60" t="s">
        <v>105</v>
      </c>
      <c r="I65" s="56">
        <v>25</v>
      </c>
      <c r="J65" s="19" t="s">
        <v>507</v>
      </c>
      <c r="K65" s="60" t="s">
        <v>30</v>
      </c>
      <c r="L65" s="61">
        <v>100</v>
      </c>
      <c r="M65" s="179">
        <f>D65+F65+I65+L65</f>
        <v>217.35563459866424</v>
      </c>
      <c r="N65" s="60">
        <v>4</v>
      </c>
      <c r="O65" s="202">
        <f>M65/N65</f>
        <v>54.33890864966606</v>
      </c>
    </row>
    <row r="66" spans="1:15">
      <c r="A66" s="94" t="s">
        <v>900</v>
      </c>
      <c r="B66" s="91" t="s">
        <v>899</v>
      </c>
      <c r="C66" s="39">
        <v>370.79515534491838</v>
      </c>
      <c r="D66" s="100">
        <f>100*((C66)-(MIN(C:C)))/((MAX(C:C))-(MIN(C:C)))</f>
        <v>19.953097813192429</v>
      </c>
      <c r="E66" s="162">
        <v>332</v>
      </c>
      <c r="F66" s="160">
        <f>100-(100*((E66)-(MIN(E:E)))/((MAX(E:E))-(MIN(E:E))))</f>
        <v>47.716535433070867</v>
      </c>
      <c r="G66" s="19" t="s">
        <v>576</v>
      </c>
      <c r="H66" s="60" t="s">
        <v>105</v>
      </c>
      <c r="I66" s="56">
        <v>0</v>
      </c>
      <c r="J66" s="19" t="s">
        <v>575</v>
      </c>
      <c r="K66" s="60" t="s">
        <v>105</v>
      </c>
      <c r="L66" s="61">
        <v>25</v>
      </c>
      <c r="M66" s="179">
        <f>D66+F66+I66+L66</f>
        <v>92.669633246263288</v>
      </c>
      <c r="N66" s="60">
        <v>4</v>
      </c>
      <c r="O66" s="202">
        <f>M66/N66</f>
        <v>23.167408311565822</v>
      </c>
    </row>
    <row r="67" spans="1:15">
      <c r="A67" s="94" t="s">
        <v>1034</v>
      </c>
      <c r="B67" s="92" t="s">
        <v>1033</v>
      </c>
      <c r="C67" s="39">
        <v>725.37800000000004</v>
      </c>
      <c r="D67" s="100">
        <f>100*((C67)-(MIN(C:C)))/((MAX(C:C))-(MIN(C:C)))</f>
        <v>49.497300115425681</v>
      </c>
      <c r="E67" s="162">
        <v>120</v>
      </c>
      <c r="F67" s="160">
        <f>100-(100*((E67)-(MIN(E:E)))/((MAX(E:E))-(MIN(E:E))))</f>
        <v>81.102362204724415</v>
      </c>
      <c r="G67" s="19" t="s">
        <v>318</v>
      </c>
      <c r="H67" s="60" t="s">
        <v>105</v>
      </c>
      <c r="I67" s="56">
        <v>0</v>
      </c>
      <c r="J67" s="19" t="s">
        <v>580</v>
      </c>
      <c r="K67" s="60" t="s">
        <v>30</v>
      </c>
      <c r="L67" s="61">
        <v>25</v>
      </c>
      <c r="M67" s="179">
        <f>D67+F67+I67+L67</f>
        <v>155.59966232015009</v>
      </c>
      <c r="N67" s="60">
        <v>4</v>
      </c>
      <c r="O67" s="202">
        <f>M67/N67</f>
        <v>38.899915580037522</v>
      </c>
    </row>
    <row r="68" spans="1:15">
      <c r="A68" s="94" t="s">
        <v>1030</v>
      </c>
      <c r="B68" s="91" t="s">
        <v>1029</v>
      </c>
      <c r="C68" s="39">
        <v>265.57743902439023</v>
      </c>
      <c r="D68" s="100">
        <f>100*((C68)-(MIN(C:C)))/((MAX(C:C))-(MIN(C:C)))</f>
        <v>11.186250957483661</v>
      </c>
      <c r="E68" s="162">
        <v>268</v>
      </c>
      <c r="F68" s="160">
        <f>100-(100*((E68)-(MIN(E:E)))/((MAX(E:E))-(MIN(E:E))))</f>
        <v>57.795275590551178</v>
      </c>
      <c r="G68" s="19" t="s">
        <v>268</v>
      </c>
      <c r="H68" s="60" t="s">
        <v>105</v>
      </c>
      <c r="I68" s="56">
        <v>25</v>
      </c>
      <c r="J68" s="19" t="s">
        <v>508</v>
      </c>
      <c r="K68" s="27" t="s">
        <v>30</v>
      </c>
      <c r="L68" s="61">
        <v>0</v>
      </c>
      <c r="M68" s="179">
        <f>D68+F68+I68+L68</f>
        <v>93.981526548034836</v>
      </c>
      <c r="N68" s="60">
        <v>4</v>
      </c>
      <c r="O68" s="202">
        <f>M68/N68</f>
        <v>23.495381637008709</v>
      </c>
    </row>
    <row r="69" spans="1:15">
      <c r="A69" s="94" t="s">
        <v>1064</v>
      </c>
      <c r="B69" s="91" t="s">
        <v>1063</v>
      </c>
      <c r="C69" s="39">
        <v>527.6679275019701</v>
      </c>
      <c r="D69" s="100">
        <f>100*((C69)-(MIN(C:C)))/((MAX(C:C))-(MIN(C:C)))</f>
        <v>33.023896319613229</v>
      </c>
      <c r="E69" s="162">
        <v>246</v>
      </c>
      <c r="F69" s="160">
        <f>100-(100*((E69)-(MIN(E:E)))/((MAX(E:E))-(MIN(E:E))))</f>
        <v>61.259842519685037</v>
      </c>
      <c r="G69" s="19" t="s">
        <v>316</v>
      </c>
      <c r="H69" s="60" t="s">
        <v>30</v>
      </c>
      <c r="I69" s="56">
        <v>0</v>
      </c>
      <c r="J69" s="19" t="s">
        <v>510</v>
      </c>
      <c r="K69" s="27" t="s">
        <v>30</v>
      </c>
      <c r="L69" s="61">
        <v>0</v>
      </c>
      <c r="M69" s="179">
        <f>D69+F69+I69+L69</f>
        <v>94.283738839298266</v>
      </c>
      <c r="N69" s="60">
        <v>4</v>
      </c>
      <c r="O69" s="202">
        <f>M69/N69</f>
        <v>23.570934709824567</v>
      </c>
    </row>
    <row r="70" spans="1:15">
      <c r="A70" s="94" t="s">
        <v>886</v>
      </c>
      <c r="B70" s="91" t="s">
        <v>885</v>
      </c>
      <c r="C70" s="39">
        <v>653.18329177057353</v>
      </c>
      <c r="D70" s="100">
        <f>100*((C70)-(MIN(C:C)))/((MAX(C:C))-(MIN(C:C)))</f>
        <v>43.481963792102761</v>
      </c>
      <c r="E70" s="162">
        <v>83</v>
      </c>
      <c r="F70" s="160">
        <f>100-(100*((E70)-(MIN(E:E)))/((MAX(E:E))-(MIN(E:E))))</f>
        <v>86.929133858267718</v>
      </c>
      <c r="G70" s="19" t="s">
        <v>280</v>
      </c>
      <c r="H70" s="60" t="s">
        <v>30</v>
      </c>
      <c r="I70" s="56">
        <v>50</v>
      </c>
      <c r="J70" s="19" t="s">
        <v>511</v>
      </c>
      <c r="K70" s="27" t="s">
        <v>30</v>
      </c>
      <c r="L70" s="61">
        <v>75</v>
      </c>
      <c r="M70" s="179">
        <f>D70+F70+I70+L70</f>
        <v>255.41109765037049</v>
      </c>
      <c r="N70" s="60">
        <v>4</v>
      </c>
      <c r="O70" s="202">
        <f>M70/N70</f>
        <v>63.852774412592623</v>
      </c>
    </row>
    <row r="71" spans="1:15">
      <c r="A71" s="94" t="s">
        <v>930</v>
      </c>
      <c r="B71" s="91" t="s">
        <v>929</v>
      </c>
      <c r="C71" s="39">
        <v>793.81309904153352</v>
      </c>
      <c r="D71" s="100">
        <f>100*((C71)-(MIN(C:C)))/((MAX(C:C))-(MIN(C:C)))</f>
        <v>55.199381987500423</v>
      </c>
      <c r="E71" s="162">
        <v>35</v>
      </c>
      <c r="F71" s="160">
        <f>100-(100*((E71)-(MIN(E:E)))/((MAX(E:E))-(MIN(E:E))))</f>
        <v>94.488188976377955</v>
      </c>
      <c r="G71" s="19"/>
      <c r="H71" s="27"/>
      <c r="I71" s="56"/>
      <c r="J71" s="19" t="s">
        <v>513</v>
      </c>
      <c r="K71" s="60" t="s">
        <v>30</v>
      </c>
      <c r="L71" s="61">
        <v>75</v>
      </c>
      <c r="M71" s="179">
        <f>D71+F71+I71+L71</f>
        <v>224.68757096387839</v>
      </c>
      <c r="N71" s="60">
        <v>3</v>
      </c>
      <c r="O71" s="202">
        <f>M71/N71</f>
        <v>74.895856987959462</v>
      </c>
    </row>
    <row r="72" spans="1:15">
      <c r="A72" s="94" t="s">
        <v>830</v>
      </c>
      <c r="B72" s="91" t="s">
        <v>829</v>
      </c>
      <c r="C72" s="39">
        <v>339.05116279069767</v>
      </c>
      <c r="D72" s="100">
        <f>100*((C72)-(MIN(C:C)))/((MAX(C:C))-(MIN(C:C)))</f>
        <v>17.308156152761079</v>
      </c>
      <c r="E72" s="162">
        <v>24</v>
      </c>
      <c r="F72" s="160">
        <f>100-(100*((E72)-(MIN(E:E)))/((MAX(E:E))-(MIN(E:E))))</f>
        <v>96.220472440944889</v>
      </c>
      <c r="G72" s="19"/>
      <c r="H72" s="27"/>
      <c r="I72" s="56"/>
      <c r="J72" t="s">
        <v>645</v>
      </c>
      <c r="K72" s="60" t="s">
        <v>94</v>
      </c>
      <c r="L72" s="61">
        <v>75</v>
      </c>
      <c r="M72" s="179">
        <f>D72+F72+I72+L72</f>
        <v>188.52862859370597</v>
      </c>
      <c r="N72" s="60">
        <v>3</v>
      </c>
      <c r="O72" s="202">
        <f>M72/N72</f>
        <v>62.842876197901994</v>
      </c>
    </row>
    <row r="73" spans="1:15">
      <c r="A73" s="94" t="s">
        <v>1036</v>
      </c>
      <c r="B73" s="91" t="s">
        <v>1035</v>
      </c>
      <c r="C73" s="39">
        <v>533.60416666666663</v>
      </c>
      <c r="D73" s="100">
        <f>100*((C73)-(MIN(C:C)))/((MAX(C:C))-(MIN(C:C)))</f>
        <v>33.518509788482085</v>
      </c>
      <c r="E73" s="162">
        <v>12</v>
      </c>
      <c r="F73" s="160">
        <f>100-(100*((E73)-(MIN(E:E)))/((MAX(E:E))-(MIN(E:E))))</f>
        <v>98.110236220472444</v>
      </c>
      <c r="G73" s="19"/>
      <c r="H73" s="27"/>
      <c r="I73" s="56"/>
      <c r="J73" t="s">
        <v>646</v>
      </c>
      <c r="K73" s="60" t="s">
        <v>94</v>
      </c>
      <c r="L73" s="61">
        <v>75</v>
      </c>
      <c r="M73" s="179">
        <f>D73+F73+I73+L73</f>
        <v>206.62874600895452</v>
      </c>
      <c r="N73" s="60">
        <v>3</v>
      </c>
      <c r="O73" s="202">
        <f>M73/N73</f>
        <v>68.876248669651503</v>
      </c>
    </row>
    <row r="74" spans="1:15">
      <c r="A74" s="94" t="s">
        <v>1028</v>
      </c>
      <c r="B74" s="91" t="s">
        <v>1027</v>
      </c>
      <c r="C74" s="39">
        <v>180</v>
      </c>
      <c r="D74" s="100">
        <f>100*((C74)-(MIN(C:C)))/((MAX(C:C))-(MIN(C:C)))</f>
        <v>4.0558519290055051</v>
      </c>
      <c r="E74" s="162">
        <v>119</v>
      </c>
      <c r="F74" s="160">
        <f>100-(100*((E74)-(MIN(E:E)))/((MAX(E:E))-(MIN(E:E))))</f>
        <v>81.259842519685037</v>
      </c>
      <c r="G74" s="19" t="s">
        <v>298</v>
      </c>
      <c r="H74" s="27" t="s">
        <v>105</v>
      </c>
      <c r="I74" s="56">
        <v>25</v>
      </c>
      <c r="J74" s="19" t="s">
        <v>518</v>
      </c>
      <c r="K74" s="60" t="s">
        <v>30</v>
      </c>
      <c r="L74" s="61">
        <v>75</v>
      </c>
      <c r="M74" s="179">
        <f>D74+F74+I74+L74</f>
        <v>185.31569444869052</v>
      </c>
      <c r="N74" s="60">
        <v>4</v>
      </c>
      <c r="O74" s="202">
        <f>M74/N74</f>
        <v>46.32892361217263</v>
      </c>
    </row>
    <row r="75" spans="1:15">
      <c r="A75" s="94" t="s">
        <v>1008</v>
      </c>
      <c r="B75" s="91" t="s">
        <v>1007</v>
      </c>
      <c r="C75" s="39">
        <v>502.16666666666669</v>
      </c>
      <c r="D75" s="100">
        <f>100*((C75)-(MIN(C:C)))/((MAX(C:C))-(MIN(C:C)))</f>
        <v>30.899105398571628</v>
      </c>
      <c r="E75" s="162">
        <v>9</v>
      </c>
      <c r="F75" s="160">
        <f>100-(100*((E75)-(MIN(E:E)))/((MAX(E:E))-(MIN(E:E))))</f>
        <v>98.582677165354326</v>
      </c>
      <c r="G75" s="19"/>
      <c r="H75" s="27"/>
      <c r="I75" s="56"/>
      <c r="J75" s="19"/>
      <c r="K75" s="27"/>
      <c r="L75" s="61"/>
      <c r="M75" s="179">
        <f>D75+F75+I75+L75</f>
        <v>129.48178256392595</v>
      </c>
      <c r="N75" s="60">
        <v>2</v>
      </c>
      <c r="O75" s="202">
        <f>M75/N75</f>
        <v>64.740891281962973</v>
      </c>
    </row>
    <row r="76" spans="1:15">
      <c r="A76" s="94" t="s">
        <v>1026</v>
      </c>
      <c r="B76" s="91" t="s">
        <v>1025</v>
      </c>
      <c r="C76" s="39">
        <v>454</v>
      </c>
      <c r="D76" s="100">
        <f>100*((C76)-(MIN(C:C)))/((MAX(C:C))-(MIN(C:C)))</f>
        <v>26.885809872081918</v>
      </c>
      <c r="E76" s="162">
        <v>7</v>
      </c>
      <c r="F76" s="160">
        <f>100-(100*((E76)-(MIN(E:E)))/((MAX(E:E))-(MIN(E:E))))</f>
        <v>98.897637795275585</v>
      </c>
      <c r="G76" s="19"/>
      <c r="H76" s="27"/>
      <c r="I76" s="56"/>
      <c r="J76" s="19"/>
      <c r="K76" s="27"/>
      <c r="L76" s="61"/>
      <c r="M76" s="179">
        <f>D76+F76+I76+L76</f>
        <v>125.78344766735751</v>
      </c>
      <c r="N76" s="60">
        <v>2</v>
      </c>
      <c r="O76" s="202">
        <f>M76/N76</f>
        <v>62.891723833678753</v>
      </c>
    </row>
    <row r="77" spans="1:15">
      <c r="A77" s="94" t="s">
        <v>966</v>
      </c>
      <c r="B77" s="91" t="s">
        <v>965</v>
      </c>
      <c r="C77" s="39">
        <v>384.81879194630875</v>
      </c>
      <c r="D77" s="100">
        <f>100*((C77)-(MIN(C:C)))/((MAX(C:C))-(MIN(C:C)))</f>
        <v>21.121561440268085</v>
      </c>
      <c r="E77" s="162">
        <v>197</v>
      </c>
      <c r="F77" s="160">
        <f>100-(100*((E77)-(MIN(E:E)))/((MAX(E:E))-(MIN(E:E))))</f>
        <v>68.976377952755911</v>
      </c>
      <c r="G77" s="19" t="s">
        <v>280</v>
      </c>
      <c r="H77" s="27" t="s">
        <v>105</v>
      </c>
      <c r="I77" s="56">
        <v>50</v>
      </c>
      <c r="J77" s="19" t="s">
        <v>521</v>
      </c>
      <c r="K77" s="27" t="s">
        <v>30</v>
      </c>
      <c r="L77" s="61">
        <v>25</v>
      </c>
      <c r="M77" s="179">
        <f>D77+F77+I77+L77</f>
        <v>165.09793939302398</v>
      </c>
      <c r="N77" s="60">
        <v>4</v>
      </c>
      <c r="O77" s="202">
        <f>M77/N77</f>
        <v>41.274484848255995</v>
      </c>
    </row>
    <row r="78" spans="1:15">
      <c r="A78" s="94" t="s">
        <v>1046</v>
      </c>
      <c r="B78" s="91" t="s">
        <v>1045</v>
      </c>
      <c r="C78" s="39">
        <v>187</v>
      </c>
      <c r="D78" s="100">
        <f>100*((C78)-(MIN(C:C)))/((MAX(C:C))-(MIN(C:C)))</f>
        <v>4.6390990297410344</v>
      </c>
      <c r="E78" s="162">
        <v>77</v>
      </c>
      <c r="F78" s="160">
        <f>100-(100*((E78)-(MIN(E:E)))/((MAX(E:E))-(MIN(E:E))))</f>
        <v>87.874015748031496</v>
      </c>
      <c r="G78" s="19" t="s">
        <v>261</v>
      </c>
      <c r="H78" s="27" t="s">
        <v>30</v>
      </c>
      <c r="I78" s="56">
        <v>50</v>
      </c>
      <c r="J78" s="19" t="s">
        <v>522</v>
      </c>
      <c r="K78" s="60" t="s">
        <v>30</v>
      </c>
      <c r="L78" s="61">
        <v>100</v>
      </c>
      <c r="M78" s="179">
        <f>D78+F78+I78+L78</f>
        <v>242.51311477777253</v>
      </c>
      <c r="N78" s="60">
        <v>4</v>
      </c>
      <c r="O78" s="202">
        <f>M78/N78</f>
        <v>60.628278694443132</v>
      </c>
    </row>
    <row r="79" spans="1:15">
      <c r="A79" s="94" t="s">
        <v>850</v>
      </c>
      <c r="B79" s="91" t="s">
        <v>849</v>
      </c>
      <c r="C79" s="39">
        <v>507.12287676183593</v>
      </c>
      <c r="D79" s="100">
        <f>100*((C79)-(MIN(C:C)))/((MAX(C:C))-(MIN(C:C)))</f>
        <v>31.312061851235001</v>
      </c>
      <c r="E79" s="162">
        <v>304</v>
      </c>
      <c r="F79" s="160">
        <f>100-(100*((E79)-(MIN(E:E)))/((MAX(E:E))-(MIN(E:E))))</f>
        <v>52.125984251968504</v>
      </c>
      <c r="G79" s="19" t="s">
        <v>268</v>
      </c>
      <c r="H79" s="60" t="s">
        <v>105</v>
      </c>
      <c r="I79" s="56">
        <v>25</v>
      </c>
      <c r="J79" s="19" t="s">
        <v>524</v>
      </c>
      <c r="K79" s="27" t="s">
        <v>30</v>
      </c>
      <c r="L79" s="61">
        <v>25</v>
      </c>
      <c r="M79" s="179">
        <f>D79+F79+I79+L79</f>
        <v>133.4380461032035</v>
      </c>
      <c r="N79" s="60">
        <v>4</v>
      </c>
      <c r="O79" s="202">
        <f>M79/N79</f>
        <v>33.359511525800876</v>
      </c>
    </row>
    <row r="80" spans="1:15">
      <c r="A80" s="94" t="s">
        <v>896</v>
      </c>
      <c r="B80" s="91" t="s">
        <v>895</v>
      </c>
      <c r="C80" s="39">
        <v>469.39460370994942</v>
      </c>
      <c r="D80" s="100">
        <f>100*((C80)-(MIN(C:C)))/((MAX(C:C))-(MIN(C:C)))</f>
        <v>28.168503869339116</v>
      </c>
      <c r="E80" s="162">
        <v>392</v>
      </c>
      <c r="F80" s="160">
        <f>100-(100*((E80)-(MIN(E:E)))/((MAX(E:E))-(MIN(E:E))))</f>
        <v>38.267716535433074</v>
      </c>
      <c r="G80" s="19" t="s">
        <v>265</v>
      </c>
      <c r="H80" s="60" t="s">
        <v>30</v>
      </c>
      <c r="I80" s="56">
        <v>75</v>
      </c>
      <c r="J80" s="19" t="s">
        <v>526</v>
      </c>
      <c r="K80" s="27" t="s">
        <v>30</v>
      </c>
      <c r="L80" s="61">
        <v>0</v>
      </c>
      <c r="M80" s="179">
        <f>D80+F80+I80+L80</f>
        <v>141.4362204047722</v>
      </c>
      <c r="N80" s="60">
        <v>4</v>
      </c>
      <c r="O80" s="202">
        <f>M80/N80</f>
        <v>35.35905510119305</v>
      </c>
    </row>
    <row r="81" spans="1:15">
      <c r="A81" s="94" t="s">
        <v>1006</v>
      </c>
      <c r="B81" s="91" t="s">
        <v>1005</v>
      </c>
      <c r="C81" s="39">
        <v>552.72840893132991</v>
      </c>
      <c r="D81" s="100">
        <f>100*((C81)-(MIN(C:C)))/((MAX(C:C))-(MIN(C:C)))</f>
        <v>35.111961053429042</v>
      </c>
      <c r="E81" s="162">
        <v>153</v>
      </c>
      <c r="F81" s="160">
        <f>100-(100*((E81)-(MIN(E:E)))/((MAX(E:E))-(MIN(E:E))))</f>
        <v>75.905511811023615</v>
      </c>
      <c r="G81" s="19" t="s">
        <v>298</v>
      </c>
      <c r="H81" s="60" t="s">
        <v>30</v>
      </c>
      <c r="I81" s="56">
        <v>25</v>
      </c>
      <c r="J81" s="19" t="s">
        <v>528</v>
      </c>
      <c r="K81" s="60" t="s">
        <v>30</v>
      </c>
      <c r="L81" s="61">
        <v>25</v>
      </c>
      <c r="M81" s="179">
        <f>D81+F81+I81+L81</f>
        <v>161.01747286445266</v>
      </c>
      <c r="N81" s="60">
        <v>4</v>
      </c>
      <c r="O81" s="202">
        <f>M81/N81</f>
        <v>40.254368216113164</v>
      </c>
    </row>
    <row r="82" spans="1:15">
      <c r="A82" s="94" t="s">
        <v>972</v>
      </c>
      <c r="B82" s="91" t="s">
        <v>971</v>
      </c>
      <c r="C82" s="39">
        <v>328</v>
      </c>
      <c r="D82" s="100">
        <f>100*((C82)-(MIN(C:C)))/((MAX(C:C))-(MIN(C:C)))</f>
        <v>16.387362058842399</v>
      </c>
      <c r="E82" s="162">
        <v>76</v>
      </c>
      <c r="F82" s="160">
        <f>100-(100*((E82)-(MIN(E:E)))/((MAX(E:E))-(MIN(E:E))))</f>
        <v>88.031496062992119</v>
      </c>
      <c r="G82" s="19" t="s">
        <v>265</v>
      </c>
      <c r="H82" s="60" t="s">
        <v>105</v>
      </c>
      <c r="I82" s="56">
        <v>75</v>
      </c>
      <c r="J82" s="19" t="s">
        <v>530</v>
      </c>
      <c r="K82" s="60" t="s">
        <v>30</v>
      </c>
      <c r="L82" s="61">
        <v>100</v>
      </c>
      <c r="M82" s="179">
        <f>D82+F82+I82+L82</f>
        <v>279.41885812183455</v>
      </c>
      <c r="N82" s="60">
        <v>4</v>
      </c>
      <c r="O82" s="202">
        <f>M82/N82</f>
        <v>69.854714530458637</v>
      </c>
    </row>
    <row r="83" spans="1:15">
      <c r="A83" s="94" t="s">
        <v>970</v>
      </c>
      <c r="B83" s="91" t="s">
        <v>969</v>
      </c>
      <c r="C83" s="39">
        <v>883.52941176470586</v>
      </c>
      <c r="D83" s="100">
        <f>100*((C83)-(MIN(C:C)))/((MAX(C:C))-(MIN(C:C)))</f>
        <v>62.674636170996457</v>
      </c>
      <c r="E83" s="162">
        <v>115</v>
      </c>
      <c r="F83" s="160">
        <f>100-(100*((E83)-(MIN(E:E)))/((MAX(E:E))-(MIN(E:E))))</f>
        <v>81.889763779527556</v>
      </c>
      <c r="G83" s="19" t="s">
        <v>265</v>
      </c>
      <c r="H83" s="60" t="s">
        <v>105</v>
      </c>
      <c r="I83" s="56">
        <v>75</v>
      </c>
      <c r="J83" s="19" t="s">
        <v>599</v>
      </c>
      <c r="K83" s="60" t="s">
        <v>30</v>
      </c>
      <c r="L83" s="61">
        <v>75</v>
      </c>
      <c r="M83" s="179">
        <f>D83+F83+I83+L83</f>
        <v>294.56439995052403</v>
      </c>
      <c r="N83" s="60">
        <v>4</v>
      </c>
      <c r="O83" s="202">
        <f>M83/N83</f>
        <v>73.641099987631009</v>
      </c>
    </row>
    <row r="84" spans="1:15">
      <c r="A84" s="94" t="s">
        <v>996</v>
      </c>
      <c r="B84" s="91" t="s">
        <v>995</v>
      </c>
      <c r="C84" s="39">
        <v>366.88166047087981</v>
      </c>
      <c r="D84" s="100">
        <f>100*((C84)-(MIN(C:C)))/((MAX(C:C))-(MIN(C:C)))</f>
        <v>19.627021450474381</v>
      </c>
      <c r="E84" s="162">
        <v>197</v>
      </c>
      <c r="F84" s="160">
        <f>100-(100*((E84)-(MIN(E:E)))/((MAX(E:E))-(MIN(E:E))))</f>
        <v>68.976377952755911</v>
      </c>
      <c r="G84" s="19" t="s">
        <v>309</v>
      </c>
      <c r="H84" s="60" t="s">
        <v>105</v>
      </c>
      <c r="I84" s="56">
        <v>0</v>
      </c>
      <c r="J84" s="19" t="s">
        <v>601</v>
      </c>
      <c r="K84" s="60" t="s">
        <v>30</v>
      </c>
      <c r="L84" s="61">
        <v>25</v>
      </c>
      <c r="M84" s="179">
        <f>D84+F84+I84+L84</f>
        <v>113.6033994032303</v>
      </c>
      <c r="N84" s="60">
        <v>4</v>
      </c>
      <c r="O84" s="202">
        <f>M84/N84</f>
        <v>28.400849850807575</v>
      </c>
    </row>
    <row r="85" spans="1:15">
      <c r="A85" s="94" t="s">
        <v>1012</v>
      </c>
      <c r="B85" s="92" t="s">
        <v>1011</v>
      </c>
      <c r="C85" s="39">
        <v>160</v>
      </c>
      <c r="D85" s="100">
        <f>100*((C85)-(MIN(C:C)))/((MAX(C:C))-(MIN(C:C)))</f>
        <v>2.3894316411897085</v>
      </c>
      <c r="E85" s="162">
        <v>39</v>
      </c>
      <c r="F85" s="160">
        <f>100-(100*((E85)-(MIN(E:E)))/((MAX(E:E))-(MIN(E:E))))</f>
        <v>93.858267716535437</v>
      </c>
      <c r="G85" s="19" t="s">
        <v>265</v>
      </c>
      <c r="H85" s="60" t="s">
        <v>105</v>
      </c>
      <c r="I85" s="56">
        <v>75</v>
      </c>
      <c r="J85" s="19" t="s">
        <v>606</v>
      </c>
      <c r="K85" s="60" t="s">
        <v>30</v>
      </c>
      <c r="L85" s="61">
        <v>75</v>
      </c>
      <c r="M85" s="179">
        <f>D85+F85+I85+L85</f>
        <v>246.24769935772514</v>
      </c>
      <c r="N85" s="60">
        <v>4</v>
      </c>
      <c r="O85" s="202">
        <f>M85/N85</f>
        <v>61.561924839431285</v>
      </c>
    </row>
    <row r="86" spans="1:15">
      <c r="A86" s="94" t="s">
        <v>926</v>
      </c>
      <c r="B86" s="91" t="s">
        <v>925</v>
      </c>
      <c r="C86" s="39">
        <v>238.50952380952381</v>
      </c>
      <c r="D86" s="100">
        <f>100*((C86)-(MIN(C:C)))/((MAX(C:C))-(MIN(C:C)))</f>
        <v>8.9309248043370992</v>
      </c>
      <c r="E86" s="162">
        <v>103</v>
      </c>
      <c r="F86" s="160">
        <f>100-(100*((E86)-(MIN(E:E)))/((MAX(E:E))-(MIN(E:E))))</f>
        <v>83.779527559055111</v>
      </c>
      <c r="G86" s="19" t="s">
        <v>287</v>
      </c>
      <c r="H86" s="60" t="s">
        <v>105</v>
      </c>
      <c r="I86" s="56">
        <v>25</v>
      </c>
      <c r="J86" s="19" t="s">
        <v>608</v>
      </c>
      <c r="K86" s="60" t="s">
        <v>30</v>
      </c>
      <c r="L86" s="61">
        <v>25</v>
      </c>
      <c r="M86" s="179">
        <f>D86+F86+I86+L86</f>
        <v>142.71045236339222</v>
      </c>
      <c r="N86" s="60">
        <v>4</v>
      </c>
      <c r="O86" s="202">
        <f>M86/N86</f>
        <v>35.677613090848055</v>
      </c>
    </row>
    <row r="87" spans="1:15">
      <c r="A87" s="94" t="s">
        <v>1032</v>
      </c>
      <c r="B87" s="91" t="s">
        <v>1031</v>
      </c>
      <c r="C87" s="39">
        <v>711.24528301886789</v>
      </c>
      <c r="D87" s="100">
        <f>100*((C87)-(MIN(C:C)))/((MAX(C:C))-(MIN(C:C)))</f>
        <v>48.319747800459808</v>
      </c>
      <c r="E87" s="162">
        <v>19</v>
      </c>
      <c r="F87" s="160">
        <f>100-(100*((E87)-(MIN(E:E)))/((MAX(E:E))-(MIN(E:E))))</f>
        <v>97.00787401574803</v>
      </c>
      <c r="G87" s="19" t="s">
        <v>318</v>
      </c>
      <c r="H87" s="60" t="s">
        <v>105</v>
      </c>
      <c r="I87" s="56">
        <v>0</v>
      </c>
      <c r="J87" s="19" t="s">
        <v>612</v>
      </c>
      <c r="K87" s="60" t="s">
        <v>105</v>
      </c>
      <c r="L87" s="61">
        <v>100</v>
      </c>
      <c r="M87" s="179">
        <f>D87+F87+I87+L87</f>
        <v>245.32762181620785</v>
      </c>
      <c r="N87" s="60">
        <v>4</v>
      </c>
      <c r="O87" s="202">
        <f>M87/N87</f>
        <v>61.331905454051963</v>
      </c>
    </row>
    <row r="88" spans="1:15">
      <c r="A88" s="94" t="s">
        <v>968</v>
      </c>
      <c r="B88" s="91" t="s">
        <v>967</v>
      </c>
      <c r="C88" s="39">
        <v>861.53846153846155</v>
      </c>
      <c r="D88" s="100">
        <f>100*((C88)-(MIN(C:C)))/((MAX(C:C))-(MIN(C:C)))</f>
        <v>60.842327890728413</v>
      </c>
      <c r="E88" s="162">
        <v>151</v>
      </c>
      <c r="F88" s="160">
        <f>100-(100*((E88)-(MIN(E:E)))/((MAX(E:E))-(MIN(E:E))))</f>
        <v>76.220472440944889</v>
      </c>
      <c r="G88" s="19" t="s">
        <v>287</v>
      </c>
      <c r="H88" s="60" t="s">
        <v>105</v>
      </c>
      <c r="I88" s="56">
        <v>25</v>
      </c>
      <c r="J88" s="19" t="s">
        <v>617</v>
      </c>
      <c r="K88" s="60" t="s">
        <v>105</v>
      </c>
      <c r="L88" s="61">
        <v>50</v>
      </c>
      <c r="M88" s="179">
        <f>D88+F88+I88+L88</f>
        <v>212.06280033167332</v>
      </c>
      <c r="N88" s="60">
        <v>4</v>
      </c>
      <c r="O88" s="202">
        <f>M88/N88</f>
        <v>53.015700082918329</v>
      </c>
    </row>
    <row r="89" spans="1:15">
      <c r="A89" s="94" t="s">
        <v>958</v>
      </c>
      <c r="B89" s="91" t="s">
        <v>957</v>
      </c>
      <c r="C89" s="39">
        <v>609.30359212050985</v>
      </c>
      <c r="D89" s="100">
        <f>100*((C89)-(MIN(C:C)))/((MAX(C:C))-(MIN(C:C)))</f>
        <v>39.825862706096274</v>
      </c>
      <c r="E89" s="162">
        <v>90</v>
      </c>
      <c r="F89" s="160">
        <f>100-(100*((E89)-(MIN(E:E)))/((MAX(E:E))-(MIN(E:E))))</f>
        <v>85.826771653543304</v>
      </c>
      <c r="G89" s="19" t="s">
        <v>392</v>
      </c>
      <c r="H89" s="60" t="s">
        <v>105</v>
      </c>
      <c r="I89" s="56">
        <v>25</v>
      </c>
      <c r="J89" s="19" t="s">
        <v>620</v>
      </c>
      <c r="K89" s="60" t="s">
        <v>30</v>
      </c>
      <c r="L89" s="61">
        <v>50</v>
      </c>
      <c r="M89" s="179">
        <f>D89+F89+I89+L89</f>
        <v>200.65263435963959</v>
      </c>
      <c r="N89" s="60">
        <v>4</v>
      </c>
      <c r="O89" s="202">
        <f>M89/N89</f>
        <v>50.163158589909898</v>
      </c>
    </row>
    <row r="90" spans="1:15">
      <c r="A90" s="94" t="s">
        <v>1054</v>
      </c>
      <c r="B90" s="91" t="s">
        <v>1053</v>
      </c>
      <c r="C90" s="39">
        <v>656.21039768940238</v>
      </c>
      <c r="D90" s="100">
        <f>100*((C90)-(MIN(C:C)))/((MAX(C:C))-(MIN(C:C)))</f>
        <v>43.734185327927946</v>
      </c>
      <c r="E90" s="162">
        <v>316</v>
      </c>
      <c r="F90" s="160">
        <f>100-(100*((E90)-(MIN(E:E)))/((MAX(E:E))-(MIN(E:E))))</f>
        <v>50.236220472440948</v>
      </c>
      <c r="G90" s="19" t="s">
        <v>316</v>
      </c>
      <c r="H90" s="60" t="s">
        <v>30</v>
      </c>
      <c r="I90" s="56">
        <v>0</v>
      </c>
      <c r="J90" s="19" t="s">
        <v>626</v>
      </c>
      <c r="K90" s="60" t="s">
        <v>30</v>
      </c>
      <c r="L90" s="61">
        <v>25</v>
      </c>
      <c r="M90" s="179">
        <f>D90+F90+I90+L90</f>
        <v>118.97040580036889</v>
      </c>
      <c r="N90" s="60">
        <v>4</v>
      </c>
      <c r="O90" s="202">
        <f>M90/N90</f>
        <v>29.742601450092224</v>
      </c>
    </row>
    <row r="91" spans="1:15">
      <c r="A91" s="94" t="s">
        <v>924</v>
      </c>
      <c r="B91" s="91" t="s">
        <v>923</v>
      </c>
      <c r="C91" s="39">
        <v>246.16294292197591</v>
      </c>
      <c r="D91" s="100">
        <f>100*((C91)-(MIN(C:C)))/((MAX(C:C))-(MIN(C:C)))</f>
        <v>9.568615448344465</v>
      </c>
      <c r="E91" s="162">
        <v>221</v>
      </c>
      <c r="F91" s="160">
        <f>100-(100*((E91)-(MIN(E:E)))/((MAX(E:E))-(MIN(E:E))))</f>
        <v>65.196850393700785</v>
      </c>
      <c r="G91" s="19" t="s">
        <v>631</v>
      </c>
      <c r="H91" s="60" t="s">
        <v>105</v>
      </c>
      <c r="I91" s="56">
        <v>0</v>
      </c>
      <c r="J91" s="19" t="s">
        <v>629</v>
      </c>
      <c r="K91" s="60" t="s">
        <v>30</v>
      </c>
      <c r="L91" s="61">
        <v>25</v>
      </c>
      <c r="M91" s="179">
        <f>D91+F91+I91+L91</f>
        <v>99.765465842045245</v>
      </c>
      <c r="N91" s="60">
        <v>4</v>
      </c>
      <c r="O91" s="202">
        <f>M91/N91</f>
        <v>24.941366460511311</v>
      </c>
    </row>
    <row r="92" spans="1:15">
      <c r="A92" s="94" t="s">
        <v>1038</v>
      </c>
      <c r="B92" s="91" t="s">
        <v>1037</v>
      </c>
      <c r="C92" s="39">
        <v>380.92927141031106</v>
      </c>
      <c r="D92" s="100">
        <f>100*((C92)-(MIN(C:C)))/((MAX(C:C))-(MIN(C:C)))</f>
        <v>20.79748264371495</v>
      </c>
      <c r="E92" s="162">
        <v>120</v>
      </c>
      <c r="F92" s="160">
        <f>100-(100*((E92)-(MIN(E:E)))/((MAX(E:E))-(MIN(E:E))))</f>
        <v>81.102362204724415</v>
      </c>
      <c r="G92" s="19" t="s">
        <v>318</v>
      </c>
      <c r="H92" s="60" t="s">
        <v>105</v>
      </c>
      <c r="I92" s="56">
        <v>0</v>
      </c>
      <c r="J92" s="19" t="s">
        <v>634</v>
      </c>
      <c r="K92" s="60" t="s">
        <v>30</v>
      </c>
      <c r="L92" s="61">
        <v>50</v>
      </c>
      <c r="M92" s="179">
        <f>D92+F92+I92+L92</f>
        <v>151.89984484843936</v>
      </c>
      <c r="N92" s="60">
        <v>4</v>
      </c>
      <c r="O92" s="202">
        <f>M92/N92</f>
        <v>37.974961212109839</v>
      </c>
    </row>
    <row r="93" spans="1:15">
      <c r="A93" s="94" t="s">
        <v>822</v>
      </c>
      <c r="B93" s="91" t="s">
        <v>821</v>
      </c>
      <c r="C93" s="39">
        <v>401.96837944664031</v>
      </c>
      <c r="D93" s="100">
        <f>100*((C93)-(MIN(C:C)))/((MAX(C:C))-(MIN(C:C)))</f>
        <v>22.550482467179318</v>
      </c>
      <c r="E93" s="162">
        <v>205</v>
      </c>
      <c r="F93" s="160">
        <f>100-(100*((E93)-(MIN(E:E)))/((MAX(E:E))-(MIN(E:E))))</f>
        <v>67.716535433070874</v>
      </c>
      <c r="G93" s="19" t="s">
        <v>316</v>
      </c>
      <c r="H93" s="27" t="s">
        <v>30</v>
      </c>
      <c r="I93" s="56">
        <v>0</v>
      </c>
      <c r="J93" s="19" t="s">
        <v>531</v>
      </c>
      <c r="K93" s="60" t="s">
        <v>30</v>
      </c>
      <c r="L93" s="61">
        <v>75</v>
      </c>
      <c r="M93" s="179">
        <f>D93+F93+I93+L93</f>
        <v>165.26701790025021</v>
      </c>
      <c r="N93" s="60">
        <v>4</v>
      </c>
      <c r="O93" s="202">
        <f>M93/N93</f>
        <v>41.316754475062552</v>
      </c>
    </row>
    <row r="94" spans="1:15">
      <c r="A94" s="94" t="s">
        <v>892</v>
      </c>
      <c r="B94" s="91" t="s">
        <v>891</v>
      </c>
      <c r="C94" s="39">
        <v>439.66666666666669</v>
      </c>
      <c r="D94" s="100">
        <f>100*((C94)-(MIN(C:C)))/((MAX(C:C))-(MIN(C:C)))</f>
        <v>25.691541999147265</v>
      </c>
      <c r="E94" s="162">
        <v>151</v>
      </c>
      <c r="F94" s="160">
        <f>100-(100*((E94)-(MIN(E:E)))/((MAX(E:E))-(MIN(E:E))))</f>
        <v>76.220472440944889</v>
      </c>
      <c r="G94" s="19" t="s">
        <v>353</v>
      </c>
      <c r="H94" s="27" t="s">
        <v>277</v>
      </c>
      <c r="I94" s="56">
        <v>0</v>
      </c>
      <c r="J94" s="19" t="s">
        <v>532</v>
      </c>
      <c r="K94" s="60" t="s">
        <v>30</v>
      </c>
      <c r="L94" s="61">
        <v>75</v>
      </c>
      <c r="M94" s="179">
        <f>D94+F94+I94+L94</f>
        <v>176.91201444009215</v>
      </c>
      <c r="N94" s="60">
        <v>4</v>
      </c>
      <c r="O94" s="202">
        <f>M94/N94</f>
        <v>44.228003610023038</v>
      </c>
    </row>
    <row r="95" spans="1:15">
      <c r="A95" s="94" t="s">
        <v>832</v>
      </c>
      <c r="B95" s="91" t="s">
        <v>831</v>
      </c>
      <c r="C95" s="39">
        <v>569.72</v>
      </c>
      <c r="D95" s="100">
        <f>100*((C95)-(MIN(C:C)))/((MAX(C:C))-(MIN(C:C)))</f>
        <v>36.527717657384116</v>
      </c>
      <c r="E95" s="162">
        <v>228</v>
      </c>
      <c r="F95" s="160">
        <f>100-(100*((E95)-(MIN(E:E)))/((MAX(E:E))-(MIN(E:E))))</f>
        <v>64.094488188976385</v>
      </c>
      <c r="G95" s="19" t="s">
        <v>356</v>
      </c>
      <c r="H95" s="27" t="s">
        <v>277</v>
      </c>
      <c r="I95" s="56">
        <v>0</v>
      </c>
      <c r="J95" s="19" t="s">
        <v>534</v>
      </c>
      <c r="K95" s="60" t="s">
        <v>30</v>
      </c>
      <c r="L95" s="61">
        <v>25</v>
      </c>
      <c r="M95" s="179">
        <f>D95+F95+I95+L95</f>
        <v>125.6222058463605</v>
      </c>
      <c r="N95" s="60">
        <v>4</v>
      </c>
      <c r="O95" s="202">
        <f>M95/N95</f>
        <v>31.405551461590125</v>
      </c>
    </row>
    <row r="96" spans="1:15">
      <c r="A96" s="94" t="s">
        <v>962</v>
      </c>
      <c r="B96" s="92" t="s">
        <v>961</v>
      </c>
      <c r="C96" s="39">
        <v>702.88069900000005</v>
      </c>
      <c r="D96" s="100">
        <f>100*((C96)-(MIN(C:C)))/((MAX(C:C))-(MIN(C:C)))</f>
        <v>47.622802175050751</v>
      </c>
      <c r="E96" s="162">
        <v>483</v>
      </c>
      <c r="F96" s="160">
        <f>100-(100*((E96)-(MIN(E:E)))/((MAX(E:E))-(MIN(E:E))))</f>
        <v>23.937007874015748</v>
      </c>
      <c r="G96" s="19" t="s">
        <v>353</v>
      </c>
      <c r="H96" s="27" t="s">
        <v>247</v>
      </c>
      <c r="I96" s="56">
        <v>0</v>
      </c>
      <c r="J96" s="19" t="s">
        <v>474</v>
      </c>
      <c r="K96" s="60" t="s">
        <v>30</v>
      </c>
      <c r="L96" s="61">
        <v>0</v>
      </c>
      <c r="M96" s="179">
        <f>D96+F96+I96+L96</f>
        <v>71.559810049066499</v>
      </c>
      <c r="N96" s="60">
        <v>4</v>
      </c>
      <c r="O96" s="202">
        <f>M96/N96</f>
        <v>17.889952512266625</v>
      </c>
    </row>
    <row r="97" spans="1:15">
      <c r="A97" s="94" t="s">
        <v>820</v>
      </c>
      <c r="B97" s="91" t="s">
        <v>819</v>
      </c>
      <c r="C97" s="39">
        <v>261.93333333333334</v>
      </c>
      <c r="D97" s="100">
        <f>100*((C97)-(MIN(C:C)))/((MAX(C:C))-(MIN(C:C)))</f>
        <v>10.882620374757552</v>
      </c>
      <c r="E97" s="162">
        <v>45</v>
      </c>
      <c r="F97" s="160">
        <f>100-(100*((E97)-(MIN(E:E)))/((MAX(E:E))-(MIN(E:E))))</f>
        <v>92.913385826771659</v>
      </c>
      <c r="G97" s="19" t="s">
        <v>268</v>
      </c>
      <c r="H97" s="60" t="s">
        <v>105</v>
      </c>
      <c r="I97" s="56">
        <v>25</v>
      </c>
      <c r="J97" s="19" t="s">
        <v>536</v>
      </c>
      <c r="K97" s="60" t="s">
        <v>105</v>
      </c>
      <c r="L97" s="61">
        <v>75</v>
      </c>
      <c r="M97" s="179">
        <f>D97+F97+I97+L97</f>
        <v>203.79600620152922</v>
      </c>
      <c r="N97" s="60">
        <v>4</v>
      </c>
      <c r="O97" s="202">
        <f>M97/N97</f>
        <v>50.949001550382306</v>
      </c>
    </row>
    <row r="98" spans="1:15">
      <c r="A98" s="94" t="s">
        <v>954</v>
      </c>
      <c r="B98" s="91" t="s">
        <v>953</v>
      </c>
      <c r="C98" s="39">
        <v>852.61363636363637</v>
      </c>
      <c r="D98" s="100">
        <f>100*((C98)-(MIN(C:C)))/((MAX(C:C))-(MIN(C:C)))</f>
        <v>60.098702403901534</v>
      </c>
      <c r="E98" s="162">
        <v>86</v>
      </c>
      <c r="F98" s="160">
        <f>100-(100*((E98)-(MIN(E:E)))/((MAX(E:E))-(MIN(E:E))))</f>
        <v>86.456692913385822</v>
      </c>
      <c r="G98" s="19" t="s">
        <v>360</v>
      </c>
      <c r="H98" s="60" t="s">
        <v>254</v>
      </c>
      <c r="I98" s="56">
        <v>25</v>
      </c>
      <c r="J98" s="19" t="s">
        <v>538</v>
      </c>
      <c r="K98" s="60" t="s">
        <v>105</v>
      </c>
      <c r="L98" s="61">
        <v>0</v>
      </c>
      <c r="M98" s="179">
        <f>D98+F98+I98+L98</f>
        <v>171.55539531728735</v>
      </c>
      <c r="N98" s="60">
        <v>4</v>
      </c>
      <c r="O98" s="202">
        <f>M98/N98</f>
        <v>42.888848829321837</v>
      </c>
    </row>
    <row r="99" spans="1:15">
      <c r="A99" s="94" t="s">
        <v>838</v>
      </c>
      <c r="B99" s="91" t="s">
        <v>837</v>
      </c>
      <c r="C99" s="39">
        <v>537.24206349206349</v>
      </c>
      <c r="D99" s="100">
        <f>100*((C99)-(MIN(C:C)))/((MAX(C:C))-(MIN(C:C)))</f>
        <v>33.82162304222318</v>
      </c>
      <c r="E99" s="162">
        <v>502</v>
      </c>
      <c r="F99" s="160">
        <f>100-(100*((E99)-(MIN(E:E)))/((MAX(E:E))-(MIN(E:E))))</f>
        <v>20.944881889763778</v>
      </c>
      <c r="G99" s="19" t="s">
        <v>268</v>
      </c>
      <c r="H99" s="60" t="s">
        <v>105</v>
      </c>
      <c r="I99" s="56">
        <v>25</v>
      </c>
      <c r="J99" s="19" t="s">
        <v>541</v>
      </c>
      <c r="K99" s="60" t="s">
        <v>30</v>
      </c>
      <c r="L99" s="61">
        <v>25</v>
      </c>
      <c r="M99" s="179">
        <f>D99+F99+I99+L99</f>
        <v>104.76650493198696</v>
      </c>
      <c r="N99" s="60">
        <v>4</v>
      </c>
      <c r="O99" s="202">
        <f>M99/N99</f>
        <v>26.19162623299674</v>
      </c>
    </row>
    <row r="100" spans="1:15">
      <c r="A100" s="94" t="s">
        <v>880</v>
      </c>
      <c r="B100" s="91" t="s">
        <v>879</v>
      </c>
      <c r="C100" s="39">
        <v>345.16666666666669</v>
      </c>
      <c r="D100" s="100">
        <f>100*((C100)-(MIN(C:C)))/((MAX(C:C))-(MIN(C:C)))</f>
        <v>17.817706139217627</v>
      </c>
      <c r="E100" s="162">
        <v>84</v>
      </c>
      <c r="F100" s="160">
        <f>100-(100*((E100)-(MIN(E:E)))/((MAX(E:E))-(MIN(E:E))))</f>
        <v>86.771653543307082</v>
      </c>
      <c r="G100" s="19" t="s">
        <v>316</v>
      </c>
      <c r="H100" s="60" t="s">
        <v>105</v>
      </c>
      <c r="I100" s="56">
        <v>0</v>
      </c>
      <c r="J100" s="19" t="s">
        <v>543</v>
      </c>
      <c r="K100" s="60" t="s">
        <v>105</v>
      </c>
      <c r="L100" s="61">
        <v>25</v>
      </c>
      <c r="M100" s="179">
        <f>D100+F100+I100+L100</f>
        <v>129.5893596825247</v>
      </c>
      <c r="N100" s="60">
        <v>4</v>
      </c>
      <c r="O100" s="202">
        <f>M100/N100</f>
        <v>32.397339920631175</v>
      </c>
    </row>
    <row r="101" spans="1:15">
      <c r="A101" s="94" t="s">
        <v>1052</v>
      </c>
      <c r="B101" s="91" t="s">
        <v>1051</v>
      </c>
      <c r="C101" s="39">
        <v>461.37627048330222</v>
      </c>
      <c r="D101" s="100">
        <f>100*((C101)-(MIN(C:C)))/((MAX(C:C))-(MIN(C:C)))</f>
        <v>27.5004082111715</v>
      </c>
      <c r="E101" s="162">
        <v>434</v>
      </c>
      <c r="F101" s="160">
        <f>100-(100*((E101)-(MIN(E:E)))/((MAX(E:E))-(MIN(E:E))))</f>
        <v>31.653543307086608</v>
      </c>
      <c r="G101" s="19" t="s">
        <v>280</v>
      </c>
      <c r="H101" s="60" t="s">
        <v>105</v>
      </c>
      <c r="I101" s="56">
        <v>50</v>
      </c>
      <c r="J101" s="19" t="s">
        <v>545</v>
      </c>
      <c r="K101" s="60" t="s">
        <v>30</v>
      </c>
      <c r="L101" s="61">
        <v>25</v>
      </c>
      <c r="M101" s="179">
        <f>D101+F101+I101+L101</f>
        <v>134.15395151825811</v>
      </c>
      <c r="N101" s="60">
        <v>4</v>
      </c>
      <c r="O101" s="202">
        <f>M101/N101</f>
        <v>33.538487879564528</v>
      </c>
    </row>
    <row r="102" spans="1:15">
      <c r="A102" s="94" t="s">
        <v>824</v>
      </c>
      <c r="B102" s="92" t="s">
        <v>823</v>
      </c>
      <c r="C102" s="39">
        <v>131.32258100000001</v>
      </c>
      <c r="D102" s="100">
        <f>100*((C102)-(MIN(C:C)))/((MAX(C:C))-(MIN(C:C)))</f>
        <v>0</v>
      </c>
      <c r="E102" s="162">
        <v>5</v>
      </c>
      <c r="F102" s="160">
        <f>100-(100*((E102)-(MIN(E:E)))/((MAX(E:E))-(MIN(E:E))))</f>
        <v>99.212598425196845</v>
      </c>
      <c r="G102" s="19"/>
      <c r="H102" s="27"/>
      <c r="I102" s="56"/>
      <c r="J102" t="s">
        <v>641</v>
      </c>
      <c r="K102" s="60" t="s">
        <v>94</v>
      </c>
      <c r="L102" s="61">
        <v>100</v>
      </c>
      <c r="M102" s="179">
        <f>D102+F102+I102+L102</f>
        <v>199.21259842519686</v>
      </c>
      <c r="N102" s="60">
        <v>3</v>
      </c>
      <c r="O102" s="202">
        <f>M102/N102</f>
        <v>66.404199475065624</v>
      </c>
    </row>
    <row r="103" spans="1:15">
      <c r="A103" s="94" t="s">
        <v>1022</v>
      </c>
      <c r="B103" s="91" t="s">
        <v>1021</v>
      </c>
      <c r="C103" s="19">
        <v>614</v>
      </c>
      <c r="D103" s="100">
        <f>100*((C103)-(MIN(C:C)))/((MAX(C:C))-(MIN(C:C)))</f>
        <v>40.217172174608294</v>
      </c>
      <c r="E103" s="162">
        <v>69</v>
      </c>
      <c r="F103" s="160">
        <f>100-(100*((E103)-(MIN(E:E)))/((MAX(E:E))-(MIN(E:E))))</f>
        <v>89.133858267716533</v>
      </c>
      <c r="G103" s="19" t="s">
        <v>324</v>
      </c>
      <c r="H103" s="60" t="s">
        <v>105</v>
      </c>
      <c r="I103" s="56">
        <v>50</v>
      </c>
      <c r="J103" s="19" t="s">
        <v>547</v>
      </c>
      <c r="K103" s="60" t="s">
        <v>30</v>
      </c>
      <c r="L103" s="178">
        <v>75</v>
      </c>
      <c r="M103" s="179">
        <f>D103+F103+I103+L103</f>
        <v>254.35103044232483</v>
      </c>
      <c r="N103" s="60">
        <v>4</v>
      </c>
      <c r="O103" s="202">
        <f>M103/N103</f>
        <v>63.587757610581207</v>
      </c>
    </row>
    <row r="104" spans="1:15">
      <c r="A104" s="94" t="s">
        <v>858</v>
      </c>
      <c r="B104" s="92" t="s">
        <v>857</v>
      </c>
      <c r="C104" s="39">
        <v>230.631843</v>
      </c>
      <c r="D104" s="100">
        <f>100*((C104)-(MIN(C:C)))/((MAX(C:C))-(MIN(C:C)))</f>
        <v>8.274548448240715</v>
      </c>
      <c r="E104" s="162">
        <v>1</v>
      </c>
      <c r="F104" s="160">
        <f>100-(100*((E104)-(MIN(E:E)))/((MAX(E:E))-(MIN(E:E))))</f>
        <v>99.842519685039363</v>
      </c>
      <c r="G104" s="19" t="s">
        <v>392</v>
      </c>
      <c r="H104" s="60" t="s">
        <v>489</v>
      </c>
      <c r="I104" s="56">
        <v>25</v>
      </c>
      <c r="J104" t="s">
        <v>644</v>
      </c>
      <c r="K104" s="60" t="s">
        <v>94</v>
      </c>
      <c r="L104" s="61">
        <v>75</v>
      </c>
      <c r="M104" s="179">
        <f>D104+F104+I104+L104</f>
        <v>208.11706813328007</v>
      </c>
      <c r="N104" s="60">
        <v>4</v>
      </c>
      <c r="O104" s="202">
        <f>M104/N104</f>
        <v>52.029267033320018</v>
      </c>
    </row>
    <row r="105" spans="1:15">
      <c r="A105" s="94" t="s">
        <v>984</v>
      </c>
      <c r="B105" s="91" t="s">
        <v>983</v>
      </c>
      <c r="C105" s="39">
        <v>581.19652531290865</v>
      </c>
      <c r="D105" s="100">
        <f>100*((C105)-(MIN(C:C)))/((MAX(C:C))-(MIN(C:C)))</f>
        <v>37.483953388137245</v>
      </c>
      <c r="E105" s="162">
        <v>195</v>
      </c>
      <c r="F105" s="160">
        <f>100-(100*((E105)-(MIN(E:E)))/((MAX(E:E))-(MIN(E:E))))</f>
        <v>69.29133858267717</v>
      </c>
      <c r="G105" s="19" t="s">
        <v>298</v>
      </c>
      <c r="H105" s="60" t="s">
        <v>105</v>
      </c>
      <c r="I105" s="56">
        <v>25</v>
      </c>
      <c r="J105" s="19" t="s">
        <v>548</v>
      </c>
      <c r="K105" s="60" t="s">
        <v>30</v>
      </c>
      <c r="L105" s="61">
        <v>25</v>
      </c>
      <c r="M105" s="179">
        <f>D105+F105+I105+L105</f>
        <v>156.77529197081441</v>
      </c>
      <c r="N105" s="60">
        <v>4</v>
      </c>
      <c r="O105" s="202">
        <f>M105/N105</f>
        <v>39.193822992703602</v>
      </c>
    </row>
    <row r="106" spans="1:15">
      <c r="A106" s="94" t="s">
        <v>1010</v>
      </c>
      <c r="B106" s="91" t="s">
        <v>1009</v>
      </c>
      <c r="C106" s="39">
        <v>330.94168900804289</v>
      </c>
      <c r="D106" s="100">
        <f>100*((C106)-(MIN(C:C)))/((MAX(C:C))-(MIN(C:C)))</f>
        <v>16.632466571014767</v>
      </c>
      <c r="E106" s="162">
        <v>228</v>
      </c>
      <c r="F106" s="160">
        <f>100-(100*((E106)-(MIN(E:E)))/((MAX(E:E))-(MIN(E:E))))</f>
        <v>64.094488188976385</v>
      </c>
      <c r="G106" s="19" t="s">
        <v>280</v>
      </c>
      <c r="H106" s="60" t="s">
        <v>105</v>
      </c>
      <c r="I106" s="56">
        <v>50</v>
      </c>
      <c r="J106" s="19" t="s">
        <v>549</v>
      </c>
      <c r="K106" s="60" t="s">
        <v>30</v>
      </c>
      <c r="L106" s="61">
        <v>25</v>
      </c>
      <c r="M106" s="179">
        <f>D106+F106+I106+L106</f>
        <v>155.72695475999114</v>
      </c>
      <c r="N106" s="60">
        <v>4</v>
      </c>
      <c r="O106" s="202">
        <f>M106/N106</f>
        <v>38.931738689997786</v>
      </c>
    </row>
    <row r="107" spans="1:15">
      <c r="A107" s="94" t="s">
        <v>986</v>
      </c>
      <c r="B107" s="91" t="s">
        <v>985</v>
      </c>
      <c r="C107" s="39">
        <v>508.57692307692309</v>
      </c>
      <c r="D107" s="100">
        <f>100*((C107)-(MIN(C:C)))/((MAX(C:C))-(MIN(C:C)))</f>
        <v>31.433214465179255</v>
      </c>
      <c r="E107" s="162">
        <v>12</v>
      </c>
      <c r="F107" s="160">
        <f>100-(100*((E107)-(MIN(E:E)))/((MAX(E:E))-(MIN(E:E))))</f>
        <v>98.110236220472444</v>
      </c>
      <c r="G107" s="19" t="s">
        <v>230</v>
      </c>
      <c r="H107" s="60" t="s">
        <v>105</v>
      </c>
      <c r="I107" s="56">
        <v>25</v>
      </c>
      <c r="J107" s="19" t="s">
        <v>551</v>
      </c>
      <c r="K107" s="60" t="s">
        <v>105</v>
      </c>
      <c r="L107" s="61">
        <v>50</v>
      </c>
      <c r="M107" s="179">
        <f>D107+F107+I107+L107</f>
        <v>204.54345068565169</v>
      </c>
      <c r="N107" s="60">
        <v>4</v>
      </c>
      <c r="O107" s="202">
        <f>M107/N107</f>
        <v>51.135862671412923</v>
      </c>
    </row>
    <row r="108" spans="1:15">
      <c r="A108" s="94" t="s">
        <v>994</v>
      </c>
      <c r="B108" s="91" t="s">
        <v>993</v>
      </c>
      <c r="C108" s="39">
        <v>380.33333333333331</v>
      </c>
      <c r="D108" s="100">
        <f>100*((C108)-(MIN(C:C)))/((MAX(C:C))-(MIN(C:C)))</f>
        <v>20.747828478627063</v>
      </c>
      <c r="E108" s="162">
        <v>76</v>
      </c>
      <c r="F108" s="160">
        <f>100-(100*((E108)-(MIN(E:E)))/((MAX(E:E))-(MIN(E:E))))</f>
        <v>88.031496062992119</v>
      </c>
      <c r="G108" s="19"/>
      <c r="H108" s="27"/>
      <c r="I108" s="56"/>
      <c r="J108" t="s">
        <v>643</v>
      </c>
      <c r="K108" s="60" t="s">
        <v>94</v>
      </c>
      <c r="L108" s="61">
        <v>50</v>
      </c>
      <c r="M108" s="179">
        <f>D108+F108+I108+L108</f>
        <v>158.77932454161919</v>
      </c>
      <c r="N108" s="60">
        <v>3</v>
      </c>
      <c r="O108" s="202">
        <f>M108/N108</f>
        <v>52.926441513873066</v>
      </c>
    </row>
    <row r="109" spans="1:15">
      <c r="A109" s="94" t="s">
        <v>922</v>
      </c>
      <c r="B109" s="91" t="s">
        <v>921</v>
      </c>
      <c r="C109" s="39">
        <v>174.85185185185185</v>
      </c>
      <c r="D109" s="100">
        <f>100*((C109)-(MIN(C:C)))/((MAX(C:C))-(MIN(C:C)))</f>
        <v>3.6269030030677349</v>
      </c>
      <c r="E109" s="162">
        <v>128</v>
      </c>
      <c r="F109" s="160">
        <f>100-(100*((E109)-(MIN(E:E)))/((MAX(E:E))-(MIN(E:E))))</f>
        <v>79.842519685039377</v>
      </c>
      <c r="G109" s="19" t="s">
        <v>280</v>
      </c>
      <c r="H109" s="60" t="s">
        <v>30</v>
      </c>
      <c r="I109" s="56">
        <v>50</v>
      </c>
      <c r="J109" s="19" t="s">
        <v>552</v>
      </c>
      <c r="K109" s="60" t="s">
        <v>30</v>
      </c>
      <c r="L109" s="61">
        <v>75</v>
      </c>
      <c r="M109" s="179">
        <f>D109+F109+I109+L109</f>
        <v>208.4694226881071</v>
      </c>
      <c r="N109" s="60">
        <v>4</v>
      </c>
      <c r="O109" s="202">
        <f>M109/N109</f>
        <v>52.117355672026775</v>
      </c>
    </row>
    <row r="110" spans="1:15">
      <c r="A110" s="94" t="s">
        <v>944</v>
      </c>
      <c r="B110" s="91" t="s">
        <v>943</v>
      </c>
      <c r="C110" s="39">
        <v>310</v>
      </c>
      <c r="D110" s="100">
        <f>100*((C110)-(MIN(C:C)))/((MAX(C:C))-(MIN(C:C)))</f>
        <v>14.887583799808182</v>
      </c>
      <c r="E110" s="162">
        <v>88</v>
      </c>
      <c r="F110" s="160">
        <f>100-(100*((E110)-(MIN(E:E)))/((MAX(E:E))-(MIN(E:E))))</f>
        <v>86.141732283464563</v>
      </c>
      <c r="G110" s="19" t="s">
        <v>265</v>
      </c>
      <c r="H110" s="60" t="s">
        <v>30</v>
      </c>
      <c r="I110" s="56">
        <v>75</v>
      </c>
      <c r="J110" s="19" t="s">
        <v>374</v>
      </c>
      <c r="K110" s="27" t="s">
        <v>30</v>
      </c>
      <c r="L110" s="61">
        <v>100</v>
      </c>
      <c r="M110" s="179">
        <f>D110+F110+I110+L110</f>
        <v>276.02931608327276</v>
      </c>
      <c r="N110" s="60">
        <v>4</v>
      </c>
      <c r="O110" s="202">
        <f>M110/N110</f>
        <v>69.00732902081819</v>
      </c>
    </row>
    <row r="111" spans="1:15">
      <c r="A111" s="94" t="s">
        <v>860</v>
      </c>
      <c r="B111" s="91" t="s">
        <v>859</v>
      </c>
      <c r="C111" s="39">
        <v>528.25</v>
      </c>
      <c r="D111" s="100">
        <f>100*((C111)-(MIN(C:C)))/((MAX(C:C))-(MIN(C:C)))</f>
        <v>33.072395190598066</v>
      </c>
      <c r="E111" s="162">
        <v>183</v>
      </c>
      <c r="F111" s="160">
        <f>100-(100*((E111)-(MIN(E:E)))/((MAX(E:E))-(MIN(E:E))))</f>
        <v>71.181102362204726</v>
      </c>
      <c r="G111" s="19" t="s">
        <v>378</v>
      </c>
      <c r="H111" s="60" t="s">
        <v>254</v>
      </c>
      <c r="I111" s="56">
        <v>0</v>
      </c>
      <c r="J111" s="19" t="s">
        <v>553</v>
      </c>
      <c r="K111" s="60" t="s">
        <v>105</v>
      </c>
      <c r="L111" s="61">
        <v>25</v>
      </c>
      <c r="M111" s="179">
        <f>D111+F111+I111+L111</f>
        <v>129.2534975528028</v>
      </c>
      <c r="N111" s="60">
        <v>4</v>
      </c>
      <c r="O111" s="202">
        <f>M111/N111</f>
        <v>32.3133743882007</v>
      </c>
    </row>
    <row r="112" spans="1:15">
      <c r="A112" s="94" t="s">
        <v>852</v>
      </c>
      <c r="B112" s="91" t="s">
        <v>851</v>
      </c>
      <c r="C112" s="39">
        <v>282.16981132075472</v>
      </c>
      <c r="D112" s="100">
        <f>100*((C112)-(MIN(C:C)))/((MAX(C:C))-(MIN(C:C)))</f>
        <v>12.568744248366389</v>
      </c>
      <c r="E112" s="162">
        <v>126</v>
      </c>
      <c r="F112" s="160">
        <f>100-(100*((E112)-(MIN(E:E)))/((MAX(E:E))-(MIN(E:E))))</f>
        <v>80.157480314960623</v>
      </c>
      <c r="G112" s="19" t="s">
        <v>316</v>
      </c>
      <c r="H112" s="60" t="s">
        <v>105</v>
      </c>
      <c r="I112" s="56">
        <v>0</v>
      </c>
      <c r="J112" s="19" t="s">
        <v>554</v>
      </c>
      <c r="K112" s="60" t="s">
        <v>105</v>
      </c>
      <c r="L112" s="61">
        <v>100</v>
      </c>
      <c r="M112" s="179">
        <f>D112+F112+I112+L112</f>
        <v>192.72622456332701</v>
      </c>
      <c r="N112" s="60">
        <v>4</v>
      </c>
      <c r="O112" s="202">
        <f>M112/N112</f>
        <v>48.181556140831752</v>
      </c>
    </row>
    <row r="113" spans="1:15">
      <c r="A113" s="94" t="s">
        <v>1020</v>
      </c>
      <c r="B113" s="91" t="s">
        <v>1019</v>
      </c>
      <c r="C113" s="39">
        <v>319.88461538461536</v>
      </c>
      <c r="D113" s="100">
        <f>100*((C113)-(MIN(C:C)))/((MAX(C:C))-(MIN(C:C)))</f>
        <v>15.711179980517139</v>
      </c>
      <c r="E113" s="162">
        <v>98</v>
      </c>
      <c r="F113" s="160">
        <f>100-(100*((E113)-(MIN(E:E)))/((MAX(E:E))-(MIN(E:E))))</f>
        <v>84.566929133858267</v>
      </c>
      <c r="G113" s="19" t="s">
        <v>287</v>
      </c>
      <c r="H113" s="60" t="s">
        <v>105</v>
      </c>
      <c r="I113" s="56">
        <v>25</v>
      </c>
      <c r="J113" s="19" t="s">
        <v>555</v>
      </c>
      <c r="K113" s="60" t="s">
        <v>30</v>
      </c>
      <c r="L113" s="61">
        <v>75</v>
      </c>
      <c r="M113" s="179">
        <f>D113+F113+I113+L113</f>
        <v>200.27810911437541</v>
      </c>
      <c r="N113" s="60">
        <v>4</v>
      </c>
      <c r="O113" s="202">
        <f>M113/N113</f>
        <v>50.069527278593853</v>
      </c>
    </row>
    <row r="114" spans="1:15">
      <c r="A114" s="94" t="s">
        <v>878</v>
      </c>
      <c r="B114" s="91" t="s">
        <v>877</v>
      </c>
      <c r="C114" s="39">
        <v>384.33727810650885</v>
      </c>
      <c r="D114" s="100">
        <f>100*((C114)-(MIN(C:C)))/((MAX(C:C))-(MIN(C:C)))</f>
        <v>21.081441218692753</v>
      </c>
      <c r="E114" s="162">
        <v>139</v>
      </c>
      <c r="F114" s="160">
        <f>100-(100*((E114)-(MIN(E:E)))/((MAX(E:E))-(MIN(E:E))))</f>
        <v>78.110236220472444</v>
      </c>
      <c r="G114" s="19" t="s">
        <v>388</v>
      </c>
      <c r="H114" s="60" t="s">
        <v>254</v>
      </c>
      <c r="I114" s="56">
        <v>25</v>
      </c>
      <c r="J114" s="19" t="s">
        <v>384</v>
      </c>
      <c r="K114" s="27" t="s">
        <v>30</v>
      </c>
      <c r="L114" s="61">
        <v>100</v>
      </c>
      <c r="M114" s="179">
        <f>D114+F114+I114+L114</f>
        <v>224.1916774391652</v>
      </c>
      <c r="N114" s="60">
        <v>4</v>
      </c>
      <c r="O114" s="202">
        <f>M114/N114</f>
        <v>56.047919359791301</v>
      </c>
    </row>
    <row r="115" spans="1:15">
      <c r="A115" s="94" t="s">
        <v>1044</v>
      </c>
      <c r="B115" s="91" t="s">
        <v>1043</v>
      </c>
      <c r="C115" s="39">
        <v>199.66271186440679</v>
      </c>
      <c r="D115" s="100">
        <f>100*((C115)-(MIN(C:C)))/((MAX(C:C))-(MIN(C:C)))</f>
        <v>5.6941690272216965</v>
      </c>
      <c r="E115" s="162">
        <v>207</v>
      </c>
      <c r="F115" s="160">
        <f>100-(100*((E115)-(MIN(E:E)))/((MAX(E:E))-(MIN(E:E))))</f>
        <v>67.4015748031496</v>
      </c>
      <c r="G115" s="19" t="s">
        <v>287</v>
      </c>
      <c r="H115" s="60" t="s">
        <v>105</v>
      </c>
      <c r="I115" s="56">
        <v>25</v>
      </c>
      <c r="J115" s="19" t="s">
        <v>556</v>
      </c>
      <c r="K115" s="27" t="s">
        <v>30</v>
      </c>
      <c r="L115" s="61">
        <v>0</v>
      </c>
      <c r="M115" s="179">
        <f>D115+F115+I115+L115</f>
        <v>98.095743830371291</v>
      </c>
      <c r="N115" s="60">
        <v>4</v>
      </c>
      <c r="O115" s="202">
        <f>M115/N115</f>
        <v>24.523935957592823</v>
      </c>
    </row>
    <row r="116" spans="1:15">
      <c r="A116" s="94" t="s">
        <v>874</v>
      </c>
      <c r="B116" s="91" t="s">
        <v>873</v>
      </c>
      <c r="C116" s="39">
        <v>229.83561643835617</v>
      </c>
      <c r="D116" s="100">
        <f>100*((C116)-(MIN(C:C)))/((MAX(C:C))-(MIN(C:C)))</f>
        <v>8.2082060434396613</v>
      </c>
      <c r="E116" s="162">
        <v>135</v>
      </c>
      <c r="F116" s="160">
        <f>100-(100*((E116)-(MIN(E:E)))/((MAX(E:E))-(MIN(E:E))))</f>
        <v>78.740157480314963</v>
      </c>
      <c r="G116" s="19" t="s">
        <v>280</v>
      </c>
      <c r="H116" s="60" t="s">
        <v>105</v>
      </c>
      <c r="I116" s="56">
        <v>50</v>
      </c>
      <c r="J116" s="19" t="s">
        <v>550</v>
      </c>
      <c r="K116" s="60" t="s">
        <v>30</v>
      </c>
      <c r="L116" s="61">
        <v>75</v>
      </c>
      <c r="M116" s="179">
        <f>D116+F116+I116+L116</f>
        <v>211.94836352375461</v>
      </c>
      <c r="N116" s="60">
        <v>4</v>
      </c>
      <c r="O116" s="202">
        <f>M116/N116</f>
        <v>52.987090880938652</v>
      </c>
    </row>
    <row r="117" spans="1:15">
      <c r="A117" s="94" t="s">
        <v>956</v>
      </c>
      <c r="B117" s="91" t="s">
        <v>955</v>
      </c>
      <c r="C117" s="39">
        <v>373.53846153846155</v>
      </c>
      <c r="D117" s="100">
        <f>100*((C117)-(MIN(C:C)))/((MAX(C:C))-(MIN(C:C)))</f>
        <v>20.181672868022982</v>
      </c>
      <c r="E117" s="162">
        <v>81</v>
      </c>
      <c r="F117" s="160">
        <f>100-(100*((E117)-(MIN(E:E)))/((MAX(E:E))-(MIN(E:E))))</f>
        <v>87.244094488188978</v>
      </c>
      <c r="G117" s="19" t="s">
        <v>392</v>
      </c>
      <c r="H117" s="60" t="s">
        <v>105</v>
      </c>
      <c r="I117" s="56">
        <v>25</v>
      </c>
      <c r="J117" s="19" t="s">
        <v>557</v>
      </c>
      <c r="K117" s="60" t="s">
        <v>30</v>
      </c>
      <c r="L117" s="61">
        <v>100</v>
      </c>
      <c r="M117" s="179">
        <f>D117+F117+I117+L117</f>
        <v>232.42576735621196</v>
      </c>
      <c r="N117" s="60">
        <v>4</v>
      </c>
      <c r="O117" s="202">
        <f>M117/N117</f>
        <v>58.106441839052991</v>
      </c>
    </row>
    <row r="118" spans="1:15">
      <c r="A118" s="94" t="s">
        <v>1056</v>
      </c>
      <c r="B118" s="91" t="s">
        <v>1055</v>
      </c>
      <c r="C118" s="39">
        <v>225.65789473684211</v>
      </c>
      <c r="D118" s="100">
        <f>100*((C118)-(MIN(C:C)))/((MAX(C:C))-(MIN(C:C)))</f>
        <v>7.8601140334270934</v>
      </c>
      <c r="E118" s="162">
        <v>142</v>
      </c>
      <c r="F118" s="160">
        <f>100-(100*((E118)-(MIN(E:E)))/((MAX(E:E))-(MIN(E:E))))</f>
        <v>77.637795275590548</v>
      </c>
      <c r="G118" s="19" t="s">
        <v>298</v>
      </c>
      <c r="H118" s="60" t="s">
        <v>105</v>
      </c>
      <c r="I118" s="56">
        <v>25</v>
      </c>
      <c r="J118" s="19" t="s">
        <v>558</v>
      </c>
      <c r="K118" s="27" t="s">
        <v>30</v>
      </c>
      <c r="L118" s="61">
        <v>75</v>
      </c>
      <c r="M118" s="179">
        <f>D118+F118+I118+L118</f>
        <v>185.49790930901764</v>
      </c>
      <c r="N118" s="60">
        <v>4</v>
      </c>
      <c r="O118" s="202">
        <f>M118/N118</f>
        <v>46.374477327254411</v>
      </c>
    </row>
    <row r="119" spans="1:15">
      <c r="A119" s="94" t="s">
        <v>876</v>
      </c>
      <c r="B119" s="91" t="s">
        <v>875</v>
      </c>
      <c r="C119" s="39">
        <v>571.81730706716075</v>
      </c>
      <c r="D119" s="100">
        <f>100*((C119)-(MIN(C:C)))/((MAX(C:C))-(MIN(C:C)))</f>
        <v>36.702467409708923</v>
      </c>
      <c r="E119" s="162">
        <v>161</v>
      </c>
      <c r="F119" s="160">
        <f>100-(100*((E119)-(MIN(E:E)))/((MAX(E:E))-(MIN(E:E))))</f>
        <v>74.645669291338578</v>
      </c>
      <c r="G119" s="19" t="s">
        <v>280</v>
      </c>
      <c r="H119" s="60" t="s">
        <v>105</v>
      </c>
      <c r="I119" s="56">
        <v>50</v>
      </c>
      <c r="J119" s="19" t="s">
        <v>559</v>
      </c>
      <c r="K119" s="60" t="s">
        <v>30</v>
      </c>
      <c r="L119" s="61">
        <v>50</v>
      </c>
      <c r="M119" s="179">
        <f>D119+F119+I119+L119</f>
        <v>211.34813670104751</v>
      </c>
      <c r="N119" s="60">
        <v>4</v>
      </c>
      <c r="O119" s="202">
        <f>M119/N119</f>
        <v>52.837034175261877</v>
      </c>
    </row>
    <row r="120" spans="1:15">
      <c r="A120" s="94" t="s">
        <v>936</v>
      </c>
      <c r="B120" s="91" t="s">
        <v>935</v>
      </c>
      <c r="C120" s="39">
        <v>672.22297297297303</v>
      </c>
      <c r="D120" s="100">
        <f>100*((C120)-(MIN(C:C)))/((MAX(C:C))-(MIN(C:C)))</f>
        <v>45.068369343563944</v>
      </c>
      <c r="E120" s="162">
        <v>456</v>
      </c>
      <c r="F120" s="160">
        <f>100-(100*((E120)-(MIN(E:E)))/((MAX(E:E))-(MIN(E:E))))</f>
        <v>28.188976377952756</v>
      </c>
      <c r="G120" s="19" t="s">
        <v>287</v>
      </c>
      <c r="H120" s="60" t="s">
        <v>105</v>
      </c>
      <c r="I120" s="56">
        <v>25</v>
      </c>
      <c r="J120" s="19" t="s">
        <v>560</v>
      </c>
      <c r="K120" s="60" t="s">
        <v>105</v>
      </c>
      <c r="L120" s="61">
        <v>50</v>
      </c>
      <c r="M120" s="179">
        <f>D120+F120+I120+L120</f>
        <v>148.25734572151669</v>
      </c>
      <c r="N120" s="60">
        <v>4</v>
      </c>
      <c r="O120" s="202">
        <f>M120/N120</f>
        <v>37.064336430379171</v>
      </c>
    </row>
    <row r="121" spans="1:15">
      <c r="A121" s="94" t="s">
        <v>998</v>
      </c>
      <c r="B121" s="91" t="s">
        <v>997</v>
      </c>
      <c r="C121" s="39">
        <v>350.86206896551727</v>
      </c>
      <c r="D121" s="100">
        <f>100*((C121)-(MIN(C:C)))/((MAX(C:C))-(MIN(C:C)))</f>
        <v>18.292252836121492</v>
      </c>
      <c r="E121" s="162">
        <v>91</v>
      </c>
      <c r="F121" s="160">
        <f>100-(100*((E121)-(MIN(E:E)))/((MAX(E:E))-(MIN(E:E))))</f>
        <v>85.669291338582681</v>
      </c>
      <c r="G121" s="19" t="s">
        <v>280</v>
      </c>
      <c r="H121" s="60" t="s">
        <v>105</v>
      </c>
      <c r="I121" s="56">
        <v>50</v>
      </c>
      <c r="J121" s="19" t="s">
        <v>561</v>
      </c>
      <c r="K121" s="60" t="s">
        <v>30</v>
      </c>
      <c r="L121" s="61">
        <v>100</v>
      </c>
      <c r="M121" s="179">
        <f>D121+F121+I121+L121</f>
        <v>253.96154417470416</v>
      </c>
      <c r="N121" s="60">
        <v>4</v>
      </c>
      <c r="O121" s="202">
        <f>M121/N121</f>
        <v>63.49038604367604</v>
      </c>
    </row>
    <row r="122" spans="1:15">
      <c r="A122" s="94" t="s">
        <v>888</v>
      </c>
      <c r="B122" s="92" t="s">
        <v>887</v>
      </c>
      <c r="C122" s="39">
        <v>232</v>
      </c>
      <c r="D122" s="100">
        <f>100*((C122)-(MIN(C:C)))/((MAX(C:C))-(MIN(C:C)))</f>
        <v>8.3885446773265766</v>
      </c>
      <c r="E122" s="162">
        <v>2</v>
      </c>
      <c r="F122" s="160">
        <f>100-(100*((E122)-(MIN(E:E)))/((MAX(E:E))-(MIN(E:E))))</f>
        <v>99.685039370078741</v>
      </c>
      <c r="G122" s="19" t="s">
        <v>392</v>
      </c>
      <c r="H122" s="60" t="s">
        <v>489</v>
      </c>
      <c r="I122" s="56">
        <v>25</v>
      </c>
      <c r="J122" s="19" t="s">
        <v>563</v>
      </c>
      <c r="K122" s="60" t="s">
        <v>30</v>
      </c>
      <c r="L122" s="61">
        <v>100</v>
      </c>
      <c r="M122" s="179">
        <f>D122+F122+I122+L122</f>
        <v>233.07358404740532</v>
      </c>
      <c r="N122" s="60">
        <v>4</v>
      </c>
      <c r="O122" s="202">
        <f>M122/N122</f>
        <v>58.26839601185133</v>
      </c>
    </row>
    <row r="123" spans="1:15">
      <c r="A123" s="94" t="s">
        <v>890</v>
      </c>
      <c r="B123" s="91" t="s">
        <v>889</v>
      </c>
      <c r="C123" s="39">
        <v>232</v>
      </c>
      <c r="D123" s="100">
        <f>100*((C123)-(MIN(C:C)))/((MAX(C:C))-(MIN(C:C)))</f>
        <v>8.3885446773265766</v>
      </c>
      <c r="E123" s="162">
        <v>4</v>
      </c>
      <c r="F123" s="160">
        <f>100-(100*((E123)-(MIN(E:E)))/((MAX(E:E))-(MIN(E:E))))</f>
        <v>99.370078740157481</v>
      </c>
      <c r="G123" s="19"/>
      <c r="H123" s="27"/>
      <c r="I123" s="56"/>
      <c r="J123" t="s">
        <v>642</v>
      </c>
      <c r="K123" s="60" t="s">
        <v>94</v>
      </c>
      <c r="L123" s="61">
        <v>75</v>
      </c>
      <c r="M123" s="179">
        <f>D123+F123+I123+L123</f>
        <v>182.75862341748405</v>
      </c>
      <c r="N123" s="60">
        <v>3</v>
      </c>
      <c r="O123" s="202">
        <f>M123/N123</f>
        <v>60.919541139161346</v>
      </c>
    </row>
    <row r="124" spans="1:15">
      <c r="A124" s="94" t="s">
        <v>960</v>
      </c>
      <c r="B124" s="91" t="s">
        <v>959</v>
      </c>
      <c r="C124" s="39">
        <v>314.83697632058289</v>
      </c>
      <c r="D124" s="100">
        <f>100*((C124)-(MIN(C:C)))/((MAX(C:C))-(MIN(C:C)))</f>
        <v>15.290605573423379</v>
      </c>
      <c r="E124" s="162">
        <v>281</v>
      </c>
      <c r="F124" s="160">
        <f>100-(100*((E124)-(MIN(E:E)))/((MAX(E:E))-(MIN(E:E))))</f>
        <v>55.748031496062993</v>
      </c>
      <c r="G124" s="19" t="s">
        <v>392</v>
      </c>
      <c r="H124" s="60" t="s">
        <v>105</v>
      </c>
      <c r="I124" s="56">
        <v>25</v>
      </c>
      <c r="J124" s="19" t="s">
        <v>562</v>
      </c>
      <c r="K124" s="60" t="s">
        <v>30</v>
      </c>
      <c r="L124" s="61">
        <v>25</v>
      </c>
      <c r="M124" s="179">
        <f>D124+F124+I124+L124</f>
        <v>121.03863706948637</v>
      </c>
      <c r="N124" s="60">
        <v>4</v>
      </c>
      <c r="O124" s="202">
        <f>M124/N124</f>
        <v>30.259659267371593</v>
      </c>
    </row>
    <row r="125" spans="1:15">
      <c r="A125" s="94" t="s">
        <v>844</v>
      </c>
      <c r="B125" s="91" t="s">
        <v>843</v>
      </c>
      <c r="C125" s="39">
        <v>510.23464610300192</v>
      </c>
      <c r="D125" s="100">
        <f>100*((C125)-(MIN(C:C)))/((MAX(C:C))-(MIN(C:C)))</f>
        <v>31.571337629291111</v>
      </c>
      <c r="E125" s="162">
        <v>360</v>
      </c>
      <c r="F125" s="160">
        <f>100-(100*((E125)-(MIN(E:E)))/((MAX(E:E))-(MIN(E:E))))</f>
        <v>43.30708661417323</v>
      </c>
      <c r="G125" s="19" t="s">
        <v>268</v>
      </c>
      <c r="H125" s="60" t="s">
        <v>105</v>
      </c>
      <c r="I125" s="56">
        <v>25</v>
      </c>
      <c r="J125" s="19" t="s">
        <v>564</v>
      </c>
      <c r="K125" s="60" t="s">
        <v>30</v>
      </c>
      <c r="L125" s="61">
        <v>25</v>
      </c>
      <c r="M125" s="179">
        <f>D125+F125+I125+L125</f>
        <v>124.87842424346434</v>
      </c>
      <c r="N125" s="60">
        <v>4</v>
      </c>
      <c r="O125" s="202">
        <f>M125/N125</f>
        <v>31.219606060866084</v>
      </c>
    </row>
    <row r="126" spans="1:15">
      <c r="A126" s="94" t="s">
        <v>840</v>
      </c>
      <c r="B126" s="91" t="s">
        <v>839</v>
      </c>
      <c r="C126" s="39">
        <v>671.09244342155739</v>
      </c>
      <c r="D126" s="100">
        <f>100*((C126)-(MIN(C:C)))/((MAX(C:C))-(MIN(C:C)))</f>
        <v>44.974172474541227</v>
      </c>
      <c r="E126" s="162">
        <v>184</v>
      </c>
      <c r="F126" s="160">
        <f>100-(100*((E126)-(MIN(E:E)))/((MAX(E:E))-(MIN(E:E))))</f>
        <v>71.023622047244089</v>
      </c>
      <c r="G126" s="19" t="s">
        <v>230</v>
      </c>
      <c r="H126" s="60" t="s">
        <v>30</v>
      </c>
      <c r="I126" s="56">
        <v>25</v>
      </c>
      <c r="J126" s="19" t="s">
        <v>402</v>
      </c>
      <c r="K126" s="27" t="s">
        <v>30</v>
      </c>
      <c r="L126" s="61">
        <v>0</v>
      </c>
      <c r="M126" s="179">
        <f>D126+F126+I126+L126</f>
        <v>140.99779452178532</v>
      </c>
      <c r="N126" s="60">
        <v>4</v>
      </c>
      <c r="O126" s="202">
        <f>M126/N126</f>
        <v>35.249448630446331</v>
      </c>
    </row>
    <row r="127" spans="1:15">
      <c r="A127" s="94" t="s">
        <v>848</v>
      </c>
      <c r="B127" s="91" t="s">
        <v>847</v>
      </c>
      <c r="C127" s="39">
        <v>327.5529411764706</v>
      </c>
      <c r="D127" s="100">
        <f>100*((C127)-(MIN(C:C)))/((MAX(C:C))-(MIN(C:C)))</f>
        <v>16.350112664173576</v>
      </c>
      <c r="E127" s="162">
        <v>201</v>
      </c>
      <c r="F127" s="160">
        <f>100-(100*((E127)-(MIN(E:E)))/((MAX(E:E))-(MIN(E:E))))</f>
        <v>68.346456692913392</v>
      </c>
      <c r="G127" s="19" t="s">
        <v>318</v>
      </c>
      <c r="H127" s="60" t="s">
        <v>105</v>
      </c>
      <c r="I127" s="56">
        <v>0</v>
      </c>
      <c r="J127" s="19" t="s">
        <v>393</v>
      </c>
      <c r="K127" s="27" t="s">
        <v>30</v>
      </c>
      <c r="L127" s="61">
        <v>50</v>
      </c>
      <c r="M127" s="179">
        <f>D127+F127+I127+L127</f>
        <v>134.69656935708696</v>
      </c>
      <c r="N127" s="60">
        <v>4</v>
      </c>
      <c r="O127" s="202">
        <f>M127/N127</f>
        <v>33.674142339271739</v>
      </c>
    </row>
    <row r="128" spans="1:15">
      <c r="A128" s="94" t="s">
        <v>982</v>
      </c>
      <c r="B128" s="91" t="s">
        <v>981</v>
      </c>
      <c r="C128" s="39">
        <v>508.79334326875312</v>
      </c>
      <c r="D128" s="100">
        <f>100*((C128)-(MIN(C:C)))/((MAX(C:C))-(MIN(C:C)))</f>
        <v>31.451246815097182</v>
      </c>
      <c r="E128" s="162">
        <v>259</v>
      </c>
      <c r="F128" s="160">
        <f>100-(100*((E128)-(MIN(E:E)))/((MAX(E:E))-(MIN(E:E))))</f>
        <v>59.212598425196852</v>
      </c>
      <c r="G128" s="19" t="s">
        <v>414</v>
      </c>
      <c r="H128" s="60" t="s">
        <v>254</v>
      </c>
      <c r="I128" s="56">
        <v>0</v>
      </c>
      <c r="J128" s="19" t="s">
        <v>411</v>
      </c>
      <c r="K128" s="27" t="s">
        <v>30</v>
      </c>
      <c r="L128" s="61">
        <v>0</v>
      </c>
      <c r="M128" s="179">
        <f>D128+F128+I128+L128</f>
        <v>90.663845240294037</v>
      </c>
      <c r="N128" s="60">
        <v>4</v>
      </c>
      <c r="O128" s="202">
        <f>M128/N128</f>
        <v>22.665961310073509</v>
      </c>
    </row>
    <row r="129" spans="1:15">
      <c r="A129" s="94" t="s">
        <v>912</v>
      </c>
      <c r="B129" s="91" t="s">
        <v>911</v>
      </c>
      <c r="C129" s="39">
        <v>358.5</v>
      </c>
      <c r="D129" s="100">
        <f>100*((C129)-(MIN(C:C)))/((MAX(C:C))-(MIN(C:C)))</f>
        <v>18.928652997761489</v>
      </c>
      <c r="E129" s="162">
        <v>37</v>
      </c>
      <c r="F129" s="160">
        <f>100-(100*((E129)-(MIN(E:E)))/((MAX(E:E))-(MIN(E:E))))</f>
        <v>94.173228346456696</v>
      </c>
      <c r="G129" s="19"/>
      <c r="H129" s="27"/>
      <c r="I129" s="56"/>
      <c r="J129" t="s">
        <v>650</v>
      </c>
      <c r="K129" s="60" t="s">
        <v>94</v>
      </c>
      <c r="L129" s="61">
        <v>25</v>
      </c>
      <c r="M129" s="179">
        <f>D129+F129+I129+L129</f>
        <v>138.10188134421819</v>
      </c>
      <c r="N129" s="60">
        <v>3</v>
      </c>
      <c r="O129" s="202">
        <f>M129/N129</f>
        <v>46.033960448072726</v>
      </c>
    </row>
    <row r="130" spans="1:15">
      <c r="A130" s="94" t="s">
        <v>818</v>
      </c>
      <c r="B130" s="91" t="s">
        <v>817</v>
      </c>
      <c r="C130" s="39">
        <v>1331.5</v>
      </c>
      <c r="D130" s="100">
        <f>100*((C130)-(MIN(C:C)))/((MAX(C:C))-(MIN(C:C)))</f>
        <v>100</v>
      </c>
      <c r="E130" s="162">
        <v>31</v>
      </c>
      <c r="F130" s="160">
        <f>100-(100*((E130)-(MIN(E:E)))/((MAX(E:E))-(MIN(E:E))))</f>
        <v>95.118110236220474</v>
      </c>
      <c r="G130" s="19" t="s">
        <v>417</v>
      </c>
      <c r="H130" s="60" t="s">
        <v>105</v>
      </c>
      <c r="I130" s="56">
        <v>25</v>
      </c>
      <c r="J130" s="19" t="s">
        <v>416</v>
      </c>
      <c r="K130" s="60" t="s">
        <v>105</v>
      </c>
      <c r="L130" s="61">
        <v>25</v>
      </c>
      <c r="M130" s="179">
        <f>D130+F130+I130+L130</f>
        <v>245.11811023622047</v>
      </c>
      <c r="N130" s="60">
        <v>4</v>
      </c>
      <c r="O130" s="202">
        <f>M130/N130</f>
        <v>61.279527559055119</v>
      </c>
    </row>
    <row r="131" spans="1:15">
      <c r="A131" s="94" t="s">
        <v>826</v>
      </c>
      <c r="B131" s="91" t="s">
        <v>825</v>
      </c>
      <c r="C131" s="39">
        <v>203</v>
      </c>
      <c r="D131" s="100">
        <f>100*((C131)-(MIN(C:C)))/((MAX(C:C))-(MIN(C:C)))</f>
        <v>5.9722352599936714</v>
      </c>
      <c r="E131" s="162">
        <v>108</v>
      </c>
      <c r="F131" s="160">
        <f>100-(100*((E131)-(MIN(E:E)))/((MAX(E:E))-(MIN(E:E))))</f>
        <v>82.99212598425197</v>
      </c>
      <c r="G131" s="19" t="s">
        <v>306</v>
      </c>
      <c r="H131" s="60" t="s">
        <v>105</v>
      </c>
      <c r="I131" s="56">
        <v>100</v>
      </c>
      <c r="J131" s="19" t="s">
        <v>597</v>
      </c>
      <c r="K131" s="60" t="s">
        <v>30</v>
      </c>
      <c r="L131" s="61">
        <v>100</v>
      </c>
      <c r="M131" s="179">
        <f>D131+F131+I131+L131</f>
        <v>288.96436124424565</v>
      </c>
      <c r="N131" s="60">
        <v>4</v>
      </c>
      <c r="O131" s="202">
        <f>M131/N131</f>
        <v>72.241090311061413</v>
      </c>
    </row>
    <row r="132" spans="1:15">
      <c r="A132" s="94" t="s">
        <v>938</v>
      </c>
      <c r="B132" s="91" t="s">
        <v>937</v>
      </c>
      <c r="C132" s="39">
        <v>573</v>
      </c>
      <c r="D132" s="100">
        <f>100*((C132)-(MIN(C:C)))/((MAX(C:C))-(MIN(C:C)))</f>
        <v>36.80101058458591</v>
      </c>
      <c r="E132" s="162">
        <v>206</v>
      </c>
      <c r="F132" s="160">
        <f>100-(100*((E132)-(MIN(E:E)))/((MAX(E:E))-(MIN(E:E))))</f>
        <v>67.559055118110237</v>
      </c>
      <c r="G132" s="19" t="s">
        <v>287</v>
      </c>
      <c r="H132" s="60" t="s">
        <v>105</v>
      </c>
      <c r="I132" s="56">
        <v>25</v>
      </c>
      <c r="J132" s="19" t="s">
        <v>593</v>
      </c>
      <c r="K132" s="60" t="s">
        <v>30</v>
      </c>
      <c r="L132" s="61">
        <v>25</v>
      </c>
      <c r="M132" s="179">
        <f>D132+F132+I132+L132</f>
        <v>154.36006570269615</v>
      </c>
      <c r="N132" s="60">
        <v>4</v>
      </c>
      <c r="O132" s="202">
        <f>M132/N132</f>
        <v>38.590016425674037</v>
      </c>
    </row>
    <row r="133" spans="1:15">
      <c r="A133" s="94" t="s">
        <v>808</v>
      </c>
      <c r="B133" s="91" t="s">
        <v>807</v>
      </c>
      <c r="C133" s="39">
        <v>608.00637958532695</v>
      </c>
      <c r="D133" s="100">
        <f>100*((C133)-(MIN(C:C)))/((MAX(C:C))-(MIN(C:C)))</f>
        <v>39.717777641784387</v>
      </c>
      <c r="E133" s="162">
        <v>326</v>
      </c>
      <c r="F133" s="160">
        <f>100-(100*((E133)-(MIN(E:E)))/((MAX(E:E))-(MIN(E:E))))</f>
        <v>48.661417322834644</v>
      </c>
      <c r="G133" s="19" t="s">
        <v>265</v>
      </c>
      <c r="H133" s="27" t="s">
        <v>105</v>
      </c>
      <c r="I133" s="56">
        <v>75</v>
      </c>
      <c r="J133" s="19" t="s">
        <v>463</v>
      </c>
      <c r="K133" s="27" t="s">
        <v>30</v>
      </c>
      <c r="L133" s="61">
        <v>75</v>
      </c>
      <c r="M133" s="179">
        <f>D133+F133+I133+L133</f>
        <v>238.37919496461905</v>
      </c>
      <c r="N133" s="60">
        <v>4</v>
      </c>
      <c r="O133" s="202">
        <f>M133/N133</f>
        <v>59.594798741154762</v>
      </c>
    </row>
    <row r="134" spans="1:15">
      <c r="A134" s="94" t="s">
        <v>866</v>
      </c>
      <c r="B134" s="91" t="s">
        <v>865</v>
      </c>
      <c r="C134" s="39">
        <v>243.83333333333334</v>
      </c>
      <c r="D134" s="100">
        <f>100*((C134)-(MIN(C:C)))/((MAX(C:C))-(MIN(C:C)))</f>
        <v>9.3745100142842563</v>
      </c>
      <c r="E134" s="162">
        <v>8</v>
      </c>
      <c r="F134" s="160">
        <f>100-(100*((E134)-(MIN(E:E)))/((MAX(E:E))-(MIN(E:E))))</f>
        <v>98.740157480314963</v>
      </c>
      <c r="G134" s="19" t="s">
        <v>265</v>
      </c>
      <c r="H134" s="27" t="s">
        <v>470</v>
      </c>
      <c r="I134" s="56">
        <v>75</v>
      </c>
      <c r="J134" s="19" t="s">
        <v>467</v>
      </c>
      <c r="K134" s="60" t="s">
        <v>471</v>
      </c>
      <c r="L134" s="61">
        <v>50</v>
      </c>
      <c r="M134" s="179">
        <f>D134+F134+I134+L134</f>
        <v>233.11466749459922</v>
      </c>
      <c r="N134" s="60">
        <v>4</v>
      </c>
      <c r="O134" s="202">
        <f>M134/N134</f>
        <v>58.278666873649804</v>
      </c>
    </row>
    <row r="135" spans="1:15">
      <c r="A135" s="94" t="s">
        <v>1050</v>
      </c>
      <c r="B135" s="91" t="s">
        <v>1049</v>
      </c>
      <c r="C135" s="39">
        <v>776.31707317073176</v>
      </c>
      <c r="D135" s="100">
        <f>100*((C135)-(MIN(C:C)))/((MAX(C:C))-(MIN(C:C)))</f>
        <v>53.741595364137716</v>
      </c>
      <c r="E135" s="162">
        <v>7</v>
      </c>
      <c r="F135" s="160">
        <f>100-(100*((E135)-(MIN(E:E)))/((MAX(E:E))-(MIN(E:E))))</f>
        <v>98.897637795275585</v>
      </c>
      <c r="G135" s="19" t="s">
        <v>265</v>
      </c>
      <c r="H135" s="60" t="s">
        <v>470</v>
      </c>
      <c r="I135" s="56">
        <v>75</v>
      </c>
      <c r="J135" s="19" t="s">
        <v>467</v>
      </c>
      <c r="K135" s="27" t="s">
        <v>30</v>
      </c>
      <c r="L135" s="61">
        <v>50</v>
      </c>
      <c r="M135" s="179">
        <f>D135+F135+I135+L135</f>
        <v>277.63923315941327</v>
      </c>
      <c r="N135" s="60">
        <v>4</v>
      </c>
      <c r="O135" s="202">
        <f>M135/N135</f>
        <v>69.409808289853316</v>
      </c>
    </row>
    <row r="136" spans="1:15">
      <c r="A136" s="94" t="s">
        <v>894</v>
      </c>
      <c r="B136" s="91" t="s">
        <v>893</v>
      </c>
      <c r="C136" s="39">
        <v>667.53329439252332</v>
      </c>
      <c r="D136" s="100">
        <f>100*((C136)-(MIN(C:C)))/((MAX(C:C))-(MIN(C:C)))</f>
        <v>44.677620567074115</v>
      </c>
      <c r="E136" s="162">
        <v>261</v>
      </c>
      <c r="F136" s="160">
        <f>100-(100*((E136)-(MIN(E:E)))/((MAX(E:E))-(MIN(E:E))))</f>
        <v>58.897637795275593</v>
      </c>
      <c r="G136" s="19" t="s">
        <v>265</v>
      </c>
      <c r="H136" s="27" t="s">
        <v>105</v>
      </c>
      <c r="I136" s="56">
        <v>75</v>
      </c>
      <c r="J136" s="19" t="s">
        <v>586</v>
      </c>
      <c r="K136" s="60" t="s">
        <v>30</v>
      </c>
      <c r="L136" s="61">
        <v>75</v>
      </c>
      <c r="M136" s="179">
        <f>D136+F136+I136+L136</f>
        <v>253.5752583623497</v>
      </c>
      <c r="N136" s="60">
        <v>4</v>
      </c>
      <c r="O136" s="202">
        <f>M136/N136</f>
        <v>63.393814590587425</v>
      </c>
    </row>
    <row r="137" spans="1:15">
      <c r="A137" s="94" t="s">
        <v>868</v>
      </c>
      <c r="B137" s="91" t="s">
        <v>867</v>
      </c>
      <c r="C137" s="39">
        <v>819.59375</v>
      </c>
      <c r="D137" s="100">
        <f>100*((C137)-(MIN(C:C)))/((MAX(C:C))-(MIN(C:C)))</f>
        <v>57.347451977014728</v>
      </c>
      <c r="E137" s="162">
        <v>9</v>
      </c>
      <c r="F137" s="160">
        <f>100-(100*((E137)-(MIN(E:E)))/((MAX(E:E))-(MIN(E:E))))</f>
        <v>98.582677165354326</v>
      </c>
      <c r="G137" s="19" t="s">
        <v>265</v>
      </c>
      <c r="H137" s="27" t="s">
        <v>105</v>
      </c>
      <c r="I137" s="56">
        <v>75</v>
      </c>
      <c r="J137" s="19" t="s">
        <v>592</v>
      </c>
      <c r="K137" s="60" t="s">
        <v>105</v>
      </c>
      <c r="L137" s="61">
        <v>75</v>
      </c>
      <c r="M137" s="179">
        <f>D137+F137+I137+L137</f>
        <v>305.93012914236908</v>
      </c>
      <c r="N137" s="60">
        <v>4</v>
      </c>
      <c r="O137" s="202">
        <f>M137/N137</f>
        <v>76.482532285592271</v>
      </c>
    </row>
    <row r="138" spans="1:15">
      <c r="A138" s="94" t="s">
        <v>1058</v>
      </c>
      <c r="B138" s="91" t="s">
        <v>1057</v>
      </c>
      <c r="C138" s="39">
        <v>264.66407263294423</v>
      </c>
      <c r="D138" s="100">
        <f>100*((C138)-(MIN(C:C)))/((MAX(C:C))-(MIN(C:C)))</f>
        <v>11.110148343237926</v>
      </c>
      <c r="E138" s="162">
        <v>199</v>
      </c>
      <c r="F138" s="160">
        <f>100-(100*((E138)-(MIN(E:E)))/((MAX(E:E))-(MIN(E:E))))</f>
        <v>68.661417322834637</v>
      </c>
      <c r="G138" s="19" t="s">
        <v>268</v>
      </c>
      <c r="H138" s="60" t="s">
        <v>30</v>
      </c>
      <c r="I138" s="56">
        <v>25</v>
      </c>
      <c r="J138" s="19" t="s">
        <v>474</v>
      </c>
      <c r="K138" s="60" t="s">
        <v>30</v>
      </c>
      <c r="L138" s="61">
        <v>0</v>
      </c>
      <c r="M138" s="179">
        <f>D138+F138+I138+L138</f>
        <v>104.77156566607256</v>
      </c>
      <c r="N138" s="60">
        <v>4</v>
      </c>
      <c r="O138" s="202">
        <f>M138/N138</f>
        <v>26.19289141651814</v>
      </c>
    </row>
    <row r="139" spans="1:15">
      <c r="A139" s="94" t="s">
        <v>814</v>
      </c>
      <c r="B139" s="91" t="s">
        <v>813</v>
      </c>
      <c r="C139" s="39">
        <v>417.32392026578071</v>
      </c>
      <c r="D139" s="100">
        <f>100*((C139)-(MIN(C:C)))/((MAX(C:C))-(MIN(C:C)))</f>
        <v>23.829921704749278</v>
      </c>
      <c r="E139" s="162">
        <v>522</v>
      </c>
      <c r="F139" s="160">
        <f>100-(100*((E139)-(MIN(E:E)))/((MAX(E:E))-(MIN(E:E))))</f>
        <v>17.795275590551185</v>
      </c>
      <c r="G139" s="19" t="s">
        <v>280</v>
      </c>
      <c r="H139" s="60" t="s">
        <v>105</v>
      </c>
      <c r="I139" s="56">
        <v>50</v>
      </c>
      <c r="J139" s="19" t="s">
        <v>479</v>
      </c>
      <c r="K139" s="60" t="s">
        <v>30</v>
      </c>
      <c r="L139" s="61">
        <v>25</v>
      </c>
      <c r="M139" s="179">
        <f>D139+F139+I139+L139</f>
        <v>116.62519729530047</v>
      </c>
      <c r="N139" s="60">
        <v>4</v>
      </c>
      <c r="O139" s="202">
        <f>M139/N139</f>
        <v>29.156299323825117</v>
      </c>
    </row>
    <row r="140" spans="1:15">
      <c r="A140" s="94" t="s">
        <v>1002</v>
      </c>
      <c r="B140" s="91" t="s">
        <v>1001</v>
      </c>
      <c r="C140" s="39">
        <v>432.38779956427015</v>
      </c>
      <c r="D140" s="100">
        <f>100*((C140)-(MIN(C:C)))/((MAX(C:C))-(MIN(C:C)))</f>
        <v>25.085059408559836</v>
      </c>
      <c r="E140" s="162">
        <v>277</v>
      </c>
      <c r="F140" s="160">
        <f>100-(100*((E140)-(MIN(E:E)))/((MAX(E:E))-(MIN(E:E))))</f>
        <v>56.377952755905511</v>
      </c>
      <c r="G140" s="19" t="s">
        <v>324</v>
      </c>
      <c r="H140" s="60" t="s">
        <v>105</v>
      </c>
      <c r="I140" s="56">
        <v>50</v>
      </c>
      <c r="J140" s="19" t="s">
        <v>480</v>
      </c>
      <c r="K140" s="60" t="s">
        <v>30</v>
      </c>
      <c r="L140" s="61">
        <v>25</v>
      </c>
      <c r="M140" s="179">
        <f>D140+F140+I140+L140</f>
        <v>156.46301216446534</v>
      </c>
      <c r="N140" s="60">
        <v>4</v>
      </c>
      <c r="O140" s="202">
        <f>M140/N140</f>
        <v>39.115753041116335</v>
      </c>
    </row>
    <row r="141" spans="1:15">
      <c r="A141" s="94" t="s">
        <v>988</v>
      </c>
      <c r="B141" s="91" t="s">
        <v>987</v>
      </c>
      <c r="C141" s="39">
        <v>247.5</v>
      </c>
      <c r="D141" s="100">
        <f>100*((C141)-(MIN(C:C)))/((MAX(C:C))-(MIN(C:C)))</f>
        <v>9.6800204003838193</v>
      </c>
      <c r="E141" s="162">
        <v>2</v>
      </c>
      <c r="F141" s="160">
        <f>100-(100*((E141)-(MIN(E:E)))/((MAX(E:E))-(MIN(E:E))))</f>
        <v>99.685039370078741</v>
      </c>
      <c r="G141" s="19" t="s">
        <v>324</v>
      </c>
      <c r="H141" s="60" t="s">
        <v>30</v>
      </c>
      <c r="I141" s="56">
        <v>50</v>
      </c>
      <c r="J141" s="19" t="s">
        <v>482</v>
      </c>
      <c r="K141" s="60" t="s">
        <v>30</v>
      </c>
      <c r="L141" s="61">
        <v>50</v>
      </c>
      <c r="M141" s="179">
        <f>D141+F141+I141+L141</f>
        <v>209.36505977046255</v>
      </c>
      <c r="N141" s="60">
        <v>4</v>
      </c>
      <c r="O141" s="202">
        <f>M141/N141</f>
        <v>52.341264942615638</v>
      </c>
    </row>
    <row r="142" spans="1:15" ht="13.5" thickBot="1">
      <c r="A142" s="95" t="s">
        <v>976</v>
      </c>
      <c r="B142" s="93" t="s">
        <v>975</v>
      </c>
      <c r="C142" s="41">
        <v>580</v>
      </c>
      <c r="D142" s="103">
        <f>100*((C142)-(MIN(C:C)))/((MAX(C:C))-(MIN(C:C)))</f>
        <v>37.384257685321437</v>
      </c>
      <c r="E142" s="163">
        <v>9</v>
      </c>
      <c r="F142" s="103">
        <f>100-(100*((E142)-(MIN(E:E)))/((MAX(E:E))-(MIN(E:E))))</f>
        <v>98.582677165354326</v>
      </c>
      <c r="G142" s="22" t="s">
        <v>324</v>
      </c>
      <c r="H142" s="38" t="s">
        <v>30</v>
      </c>
      <c r="I142" s="57">
        <v>50</v>
      </c>
      <c r="J142" s="22" t="s">
        <v>484</v>
      </c>
      <c r="K142" s="38" t="s">
        <v>30</v>
      </c>
      <c r="L142" s="66">
        <v>50</v>
      </c>
      <c r="M142" s="180">
        <f>D142+F142+I142+L142</f>
        <v>235.96693485067576</v>
      </c>
      <c r="N142" s="63">
        <v>4</v>
      </c>
      <c r="O142" s="203">
        <f>M142/N142</f>
        <v>58.991733712668939</v>
      </c>
    </row>
  </sheetData>
  <sortState ref="A11:O141">
    <sortCondition ref="A11:A141"/>
  </sortState>
  <mergeCells count="1">
    <mergeCell ref="F2:G2"/>
  </mergeCells>
  <phoneticPr fontId="1" type="noConversion"/>
  <conditionalFormatting sqref="O12:O142">
    <cfRule type="dataBar" priority="1">
      <dataBar>
        <cfvo type="min" val="0"/>
        <cfvo type="max" val="0"/>
        <color rgb="FF638EC6"/>
      </dataBar>
    </cfRule>
  </conditionalFormatting>
  <pageMargins left="0.75" right="0.75" top="1" bottom="1" header="0.5" footer="0.5"/>
  <pageSetup orientation="portrait" verticalDpi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N140"/>
  <sheetViews>
    <sheetView zoomScaleNormal="100" workbookViewId="0">
      <pane ySplit="9" topLeftCell="A10" activePane="bottomLeft" state="frozen"/>
      <selection activeCell="A101" sqref="A101"/>
      <selection pane="bottomLeft"/>
    </sheetView>
  </sheetViews>
  <sheetFormatPr defaultRowHeight="12.75"/>
  <cols>
    <col min="1" max="1" width="33.85546875" customWidth="1"/>
    <col min="2" max="2" width="21.85546875" customWidth="1"/>
    <col min="3" max="3" width="63" customWidth="1"/>
    <col min="4" max="4" width="54.7109375" bestFit="1" customWidth="1"/>
    <col min="5" max="5" width="25" bestFit="1" customWidth="1"/>
    <col min="6" max="6" width="80.42578125" bestFit="1" customWidth="1"/>
    <col min="7" max="7" width="66.140625" bestFit="1" customWidth="1"/>
    <col min="8" max="8" width="14.7109375" bestFit="1" customWidth="1"/>
    <col min="9" max="9" width="33.140625" bestFit="1" customWidth="1"/>
    <col min="10" max="10" width="32.28515625" bestFit="1" customWidth="1"/>
    <col min="11" max="11" width="18.5703125" bestFit="1" customWidth="1"/>
    <col min="12" max="12" width="15.42578125" style="9" bestFit="1" customWidth="1"/>
    <col min="13" max="13" width="18.5703125" style="9" customWidth="1"/>
    <col min="14" max="14" width="16.42578125" style="2" bestFit="1" customWidth="1"/>
  </cols>
  <sheetData>
    <row r="1" spans="1:14" ht="18.75" thickBot="1">
      <c r="A1" s="118" t="s">
        <v>1075</v>
      </c>
    </row>
    <row r="2" spans="1:14" ht="13.5" thickBot="1">
      <c r="D2" s="259" t="s">
        <v>153</v>
      </c>
      <c r="E2" s="261"/>
    </row>
    <row r="3" spans="1:14" ht="15.75">
      <c r="A3" s="119" t="s">
        <v>1070</v>
      </c>
      <c r="B3" s="120" t="s">
        <v>1144</v>
      </c>
      <c r="D3" s="47" t="s">
        <v>120</v>
      </c>
      <c r="E3" s="44" t="s">
        <v>118</v>
      </c>
    </row>
    <row r="4" spans="1:14" ht="16.5" thickBot="1">
      <c r="B4" s="124" t="s">
        <v>1145</v>
      </c>
      <c r="D4" s="149"/>
      <c r="E4" s="45" t="s">
        <v>119</v>
      </c>
    </row>
    <row r="5" spans="1:14" s="9" customFormat="1" ht="15.75">
      <c r="B5" s="242"/>
      <c r="E5" s="64"/>
      <c r="F5" s="64"/>
      <c r="N5" s="46"/>
    </row>
    <row r="6" spans="1:14" ht="15.75">
      <c r="B6" s="124" t="s">
        <v>1170</v>
      </c>
    </row>
    <row r="7" spans="1:14" ht="15.75">
      <c r="B7" s="124" t="s">
        <v>1146</v>
      </c>
    </row>
    <row r="8" spans="1:14" ht="13.5" thickBot="1"/>
    <row r="9" spans="1:14" s="326" customFormat="1" ht="13.5" thickBot="1">
      <c r="A9" s="306" t="s">
        <v>1067</v>
      </c>
      <c r="B9" s="307" t="s">
        <v>1068</v>
      </c>
      <c r="C9" s="309" t="s">
        <v>1230</v>
      </c>
      <c r="D9" s="305" t="s">
        <v>1231</v>
      </c>
      <c r="E9" s="65" t="s">
        <v>1232</v>
      </c>
      <c r="F9" s="309" t="s">
        <v>1233</v>
      </c>
      <c r="G9" s="305" t="s">
        <v>1234</v>
      </c>
      <c r="H9" s="65" t="s">
        <v>1235</v>
      </c>
      <c r="I9" s="309" t="s">
        <v>1236</v>
      </c>
      <c r="J9" s="305" t="s">
        <v>1237</v>
      </c>
      <c r="K9" s="116" t="s">
        <v>1238</v>
      </c>
      <c r="L9" s="303" t="s">
        <v>1239</v>
      </c>
      <c r="M9" s="304" t="s">
        <v>1240</v>
      </c>
      <c r="N9" s="201" t="s">
        <v>1241</v>
      </c>
    </row>
    <row r="10" spans="1:14">
      <c r="A10" s="219" t="s">
        <v>828</v>
      </c>
      <c r="B10" s="220" t="s">
        <v>827</v>
      </c>
      <c r="C10" s="19" t="s">
        <v>568</v>
      </c>
      <c r="D10" s="27" t="s">
        <v>569</v>
      </c>
      <c r="E10" s="56">
        <v>75</v>
      </c>
      <c r="F10" s="43" t="s">
        <v>724</v>
      </c>
      <c r="G10" s="64" t="s">
        <v>723</v>
      </c>
      <c r="H10" s="56">
        <v>66</v>
      </c>
      <c r="I10" s="19" t="s">
        <v>176</v>
      </c>
      <c r="J10" s="27" t="s">
        <v>158</v>
      </c>
      <c r="K10" s="61">
        <v>0</v>
      </c>
      <c r="L10" s="42">
        <f>E10+H10+K10</f>
        <v>141</v>
      </c>
      <c r="M10" s="60">
        <v>3</v>
      </c>
      <c r="N10" s="202">
        <f>L10/M10</f>
        <v>47</v>
      </c>
    </row>
    <row r="11" spans="1:14">
      <c r="A11" s="219" t="s">
        <v>906</v>
      </c>
      <c r="B11" s="220" t="s">
        <v>905</v>
      </c>
      <c r="C11" s="19" t="s">
        <v>573</v>
      </c>
      <c r="D11" s="27" t="s">
        <v>574</v>
      </c>
      <c r="E11" s="56">
        <v>0</v>
      </c>
      <c r="F11" s="43" t="s">
        <v>267</v>
      </c>
      <c r="G11" s="64" t="s">
        <v>750</v>
      </c>
      <c r="H11" s="56">
        <v>66</v>
      </c>
      <c r="I11" s="19" t="s">
        <v>176</v>
      </c>
      <c r="J11" s="27" t="s">
        <v>158</v>
      </c>
      <c r="K11" s="61">
        <v>0</v>
      </c>
      <c r="L11" s="42">
        <f>E11+H11+K11</f>
        <v>66</v>
      </c>
      <c r="M11" s="60">
        <v>3</v>
      </c>
      <c r="N11" s="202">
        <f>L11/M11</f>
        <v>22</v>
      </c>
    </row>
    <row r="12" spans="1:14">
      <c r="A12" s="219" t="s">
        <v>902</v>
      </c>
      <c r="B12" s="220" t="s">
        <v>901</v>
      </c>
      <c r="C12" s="19" t="s">
        <v>203</v>
      </c>
      <c r="D12" s="27" t="s">
        <v>30</v>
      </c>
      <c r="E12" s="56">
        <v>0</v>
      </c>
      <c r="F12" s="19" t="s">
        <v>790</v>
      </c>
      <c r="G12" s="60" t="s">
        <v>736</v>
      </c>
      <c r="H12" s="56">
        <v>33</v>
      </c>
      <c r="I12" s="19" t="s">
        <v>514</v>
      </c>
      <c r="J12" s="27" t="s">
        <v>187</v>
      </c>
      <c r="K12" s="61">
        <v>33</v>
      </c>
      <c r="L12" s="42">
        <f>E12+H12+K12</f>
        <v>66</v>
      </c>
      <c r="M12" s="60">
        <v>3</v>
      </c>
      <c r="N12" s="202">
        <f>L12/M12</f>
        <v>22</v>
      </c>
    </row>
    <row r="13" spans="1:14">
      <c r="A13" s="219" t="s">
        <v>872</v>
      </c>
      <c r="B13" s="220" t="s">
        <v>871</v>
      </c>
      <c r="C13" s="19" t="s">
        <v>203</v>
      </c>
      <c r="D13" s="27" t="s">
        <v>187</v>
      </c>
      <c r="E13" s="56">
        <v>0</v>
      </c>
      <c r="F13" s="19" t="s">
        <v>791</v>
      </c>
      <c r="G13" s="60" t="s">
        <v>736</v>
      </c>
      <c r="H13" s="56">
        <v>33</v>
      </c>
      <c r="I13" s="19" t="s">
        <v>514</v>
      </c>
      <c r="J13" s="27" t="s">
        <v>187</v>
      </c>
      <c r="K13" s="61">
        <v>33</v>
      </c>
      <c r="L13" s="42">
        <f>E13+H13+K13</f>
        <v>66</v>
      </c>
      <c r="M13" s="60">
        <v>3</v>
      </c>
      <c r="N13" s="202">
        <f>L13/M13</f>
        <v>22</v>
      </c>
    </row>
    <row r="14" spans="1:14">
      <c r="A14" s="219" t="s">
        <v>856</v>
      </c>
      <c r="B14" s="220" t="s">
        <v>855</v>
      </c>
      <c r="C14" s="19" t="s">
        <v>188</v>
      </c>
      <c r="D14" s="60" t="s">
        <v>251</v>
      </c>
      <c r="E14" s="56">
        <v>100</v>
      </c>
      <c r="F14" s="19" t="s">
        <v>792</v>
      </c>
      <c r="G14" s="60" t="s">
        <v>736</v>
      </c>
      <c r="H14" s="56">
        <v>33</v>
      </c>
      <c r="I14" s="19" t="s">
        <v>514</v>
      </c>
      <c r="J14" s="27" t="s">
        <v>187</v>
      </c>
      <c r="K14" s="61">
        <v>33</v>
      </c>
      <c r="L14" s="42">
        <f>E14+H14+K14</f>
        <v>166</v>
      </c>
      <c r="M14" s="60">
        <v>3</v>
      </c>
      <c r="N14" s="202">
        <f>L14/M14</f>
        <v>55.333333333333336</v>
      </c>
    </row>
    <row r="15" spans="1:14">
      <c r="A15" s="219" t="s">
        <v>842</v>
      </c>
      <c r="B15" s="220" t="s">
        <v>841</v>
      </c>
      <c r="C15" s="19" t="s">
        <v>242</v>
      </c>
      <c r="D15" s="27" t="s">
        <v>243</v>
      </c>
      <c r="E15" s="56">
        <v>25</v>
      </c>
      <c r="F15" s="19" t="s">
        <v>737</v>
      </c>
      <c r="G15" s="60" t="s">
        <v>736</v>
      </c>
      <c r="H15" s="56">
        <v>33</v>
      </c>
      <c r="I15" s="19" t="s">
        <v>241</v>
      </c>
      <c r="J15" s="27" t="s">
        <v>30</v>
      </c>
      <c r="K15" s="61">
        <v>33</v>
      </c>
      <c r="L15" s="42">
        <f>E15+H15+K15</f>
        <v>91</v>
      </c>
      <c r="M15" s="60">
        <v>3</v>
      </c>
      <c r="N15" s="202">
        <f>L15/M15</f>
        <v>30.333333333333332</v>
      </c>
    </row>
    <row r="16" spans="1:14">
      <c r="A16" s="219" t="s">
        <v>1014</v>
      </c>
      <c r="B16" s="220" t="s">
        <v>1013</v>
      </c>
      <c r="C16" s="19" t="s">
        <v>200</v>
      </c>
      <c r="D16" s="60" t="s">
        <v>186</v>
      </c>
      <c r="E16" s="56">
        <v>0</v>
      </c>
      <c r="F16" s="19" t="s">
        <v>792</v>
      </c>
      <c r="G16" s="60" t="s">
        <v>736</v>
      </c>
      <c r="H16" s="56">
        <v>33</v>
      </c>
      <c r="I16" s="19" t="s">
        <v>514</v>
      </c>
      <c r="J16" s="27" t="s">
        <v>187</v>
      </c>
      <c r="K16" s="61">
        <v>33</v>
      </c>
      <c r="L16" s="42">
        <f>E16+H16+K16</f>
        <v>66</v>
      </c>
      <c r="M16" s="60">
        <v>3</v>
      </c>
      <c r="N16" s="202">
        <f>L16/M16</f>
        <v>22</v>
      </c>
    </row>
    <row r="17" spans="1:14">
      <c r="A17" s="219" t="s">
        <v>964</v>
      </c>
      <c r="B17" s="220" t="s">
        <v>963</v>
      </c>
      <c r="C17" s="19" t="s">
        <v>256</v>
      </c>
      <c r="D17" s="60" t="s">
        <v>257</v>
      </c>
      <c r="E17" s="56">
        <v>100</v>
      </c>
      <c r="F17" s="19" t="s">
        <v>793</v>
      </c>
      <c r="G17" s="60" t="s">
        <v>187</v>
      </c>
      <c r="H17" s="56">
        <v>33</v>
      </c>
      <c r="I17" s="19" t="s">
        <v>514</v>
      </c>
      <c r="J17" s="27" t="s">
        <v>187</v>
      </c>
      <c r="K17" s="61">
        <v>33</v>
      </c>
      <c r="L17" s="42">
        <f>E17+H17+K17</f>
        <v>166</v>
      </c>
      <c r="M17" s="60">
        <v>3</v>
      </c>
      <c r="N17" s="202">
        <f>L17/M17</f>
        <v>55.333333333333336</v>
      </c>
    </row>
    <row r="18" spans="1:14">
      <c r="A18" s="219" t="s">
        <v>1000</v>
      </c>
      <c r="B18" s="220" t="s">
        <v>999</v>
      </c>
      <c r="C18" s="19" t="s">
        <v>200</v>
      </c>
      <c r="D18" s="60" t="s">
        <v>186</v>
      </c>
      <c r="E18" s="56">
        <v>0</v>
      </c>
      <c r="F18" s="19" t="s">
        <v>791</v>
      </c>
      <c r="G18" s="60" t="s">
        <v>736</v>
      </c>
      <c r="H18" s="56">
        <v>33</v>
      </c>
      <c r="I18" s="19" t="s">
        <v>514</v>
      </c>
      <c r="J18" s="27" t="s">
        <v>187</v>
      </c>
      <c r="K18" s="61">
        <v>33</v>
      </c>
      <c r="L18" s="42">
        <f>E18+H18+K18</f>
        <v>66</v>
      </c>
      <c r="M18" s="60">
        <v>3</v>
      </c>
      <c r="N18" s="202">
        <f>L18/M18</f>
        <v>22</v>
      </c>
    </row>
    <row r="19" spans="1:14">
      <c r="A19" s="219" t="s">
        <v>1016</v>
      </c>
      <c r="B19" s="220" t="s">
        <v>1015</v>
      </c>
      <c r="C19" s="19" t="s">
        <v>249</v>
      </c>
      <c r="D19" s="60" t="s">
        <v>250</v>
      </c>
      <c r="E19" s="56">
        <v>100</v>
      </c>
      <c r="F19" s="19" t="s">
        <v>791</v>
      </c>
      <c r="G19" s="60" t="s">
        <v>736</v>
      </c>
      <c r="H19" s="56">
        <v>33</v>
      </c>
      <c r="I19" s="19" t="s">
        <v>241</v>
      </c>
      <c r="J19" s="27" t="s">
        <v>30</v>
      </c>
      <c r="K19" s="61">
        <v>33</v>
      </c>
      <c r="L19" s="42">
        <f>E19+H19+K19</f>
        <v>166</v>
      </c>
      <c r="M19" s="60">
        <v>3</v>
      </c>
      <c r="N19" s="202">
        <f>L19/M19</f>
        <v>55.333333333333336</v>
      </c>
    </row>
    <row r="20" spans="1:14">
      <c r="A20" s="219" t="s">
        <v>932</v>
      </c>
      <c r="B20" s="220" t="s">
        <v>931</v>
      </c>
      <c r="C20" s="19" t="s">
        <v>200</v>
      </c>
      <c r="D20" s="60" t="s">
        <v>186</v>
      </c>
      <c r="E20" s="56">
        <v>0</v>
      </c>
      <c r="F20" s="19" t="s">
        <v>791</v>
      </c>
      <c r="G20" s="60" t="s">
        <v>736</v>
      </c>
      <c r="H20" s="56">
        <v>33</v>
      </c>
      <c r="I20" s="19" t="s">
        <v>234</v>
      </c>
      <c r="J20" s="27" t="s">
        <v>105</v>
      </c>
      <c r="K20" s="61">
        <v>100</v>
      </c>
      <c r="L20" s="42">
        <f>E20+H20+K20</f>
        <v>133</v>
      </c>
      <c r="M20" s="60">
        <v>3</v>
      </c>
      <c r="N20" s="202">
        <f>L20/M20</f>
        <v>44.333333333333336</v>
      </c>
    </row>
    <row r="21" spans="1:14">
      <c r="A21" s="219" t="s">
        <v>1062</v>
      </c>
      <c r="B21" s="220" t="s">
        <v>1061</v>
      </c>
      <c r="C21" s="19" t="s">
        <v>200</v>
      </c>
      <c r="D21" s="27" t="s">
        <v>186</v>
      </c>
      <c r="E21" s="56">
        <v>0</v>
      </c>
      <c r="F21" s="19" t="s">
        <v>796</v>
      </c>
      <c r="G21" s="27"/>
      <c r="H21" s="56"/>
      <c r="I21" s="19" t="s">
        <v>234</v>
      </c>
      <c r="J21" s="27" t="s">
        <v>187</v>
      </c>
      <c r="K21" s="61">
        <v>100</v>
      </c>
      <c r="L21" s="42">
        <f>E21+H21+K21</f>
        <v>100</v>
      </c>
      <c r="M21" s="60">
        <v>2</v>
      </c>
      <c r="N21" s="202">
        <f>L21/M21</f>
        <v>50</v>
      </c>
    </row>
    <row r="22" spans="1:14">
      <c r="A22" s="219" t="s">
        <v>942</v>
      </c>
      <c r="B22" s="220" t="s">
        <v>941</v>
      </c>
      <c r="C22" s="19" t="s">
        <v>128</v>
      </c>
      <c r="D22" s="27" t="s">
        <v>245</v>
      </c>
      <c r="E22" s="56">
        <v>75</v>
      </c>
      <c r="F22" s="19" t="s">
        <v>796</v>
      </c>
      <c r="G22" s="27"/>
      <c r="H22" s="56"/>
      <c r="I22" s="19" t="s">
        <v>234</v>
      </c>
      <c r="J22" s="27" t="s">
        <v>187</v>
      </c>
      <c r="K22" s="61">
        <v>100</v>
      </c>
      <c r="L22" s="42">
        <f>E22+H22+K22</f>
        <v>175</v>
      </c>
      <c r="M22" s="60">
        <v>2</v>
      </c>
      <c r="N22" s="202">
        <f>L22/M22</f>
        <v>87.5</v>
      </c>
    </row>
    <row r="23" spans="1:14">
      <c r="A23" s="219" t="s">
        <v>946</v>
      </c>
      <c r="B23" s="220" t="s">
        <v>945</v>
      </c>
      <c r="C23" s="19" t="s">
        <v>200</v>
      </c>
      <c r="D23" s="27" t="s">
        <v>186</v>
      </c>
      <c r="E23" s="56">
        <v>0</v>
      </c>
      <c r="F23" s="19" t="s">
        <v>796</v>
      </c>
      <c r="G23" s="27"/>
      <c r="H23" s="56"/>
      <c r="I23" s="19" t="s">
        <v>234</v>
      </c>
      <c r="J23" s="27" t="s">
        <v>187</v>
      </c>
      <c r="K23" s="61">
        <v>100</v>
      </c>
      <c r="L23" s="42">
        <f>E23+H23+K23</f>
        <v>100</v>
      </c>
      <c r="M23" s="60">
        <v>2</v>
      </c>
      <c r="N23" s="202">
        <f>L23/M23</f>
        <v>50</v>
      </c>
    </row>
    <row r="24" spans="1:14">
      <c r="A24" s="219" t="s">
        <v>884</v>
      </c>
      <c r="B24" s="220" t="s">
        <v>883</v>
      </c>
      <c r="C24" s="19" t="s">
        <v>191</v>
      </c>
      <c r="D24" s="60" t="s">
        <v>190</v>
      </c>
      <c r="E24" s="56">
        <v>75</v>
      </c>
      <c r="F24" t="s">
        <v>795</v>
      </c>
      <c r="G24" s="27"/>
      <c r="H24" s="56">
        <v>33</v>
      </c>
      <c r="I24" s="19" t="s">
        <v>234</v>
      </c>
      <c r="J24" s="27"/>
      <c r="K24" s="61">
        <v>100</v>
      </c>
      <c r="L24" s="42">
        <f>E24+H24+K24</f>
        <v>208</v>
      </c>
      <c r="M24" s="60">
        <v>3</v>
      </c>
      <c r="N24" s="202">
        <f>L24/M24</f>
        <v>69.333333333333329</v>
      </c>
    </row>
    <row r="25" spans="1:14">
      <c r="A25" s="219" t="s">
        <v>978</v>
      </c>
      <c r="B25" s="221" t="s">
        <v>977</v>
      </c>
      <c r="C25" s="19" t="s">
        <v>128</v>
      </c>
      <c r="D25" s="60" t="s">
        <v>186</v>
      </c>
      <c r="E25" s="56">
        <v>75</v>
      </c>
      <c r="F25" t="s">
        <v>795</v>
      </c>
      <c r="G25" s="27"/>
      <c r="H25" s="56">
        <v>33</v>
      </c>
      <c r="I25" s="19" t="s">
        <v>234</v>
      </c>
      <c r="J25" s="27"/>
      <c r="K25" s="61">
        <v>100</v>
      </c>
      <c r="L25" s="42">
        <f>E25+H25+K25</f>
        <v>208</v>
      </c>
      <c r="M25" s="60">
        <v>3</v>
      </c>
      <c r="N25" s="202">
        <f>L25/M25</f>
        <v>69.333333333333329</v>
      </c>
    </row>
    <row r="26" spans="1:14">
      <c r="A26" s="219" t="s">
        <v>950</v>
      </c>
      <c r="B26" s="220" t="s">
        <v>949</v>
      </c>
      <c r="C26" s="19" t="s">
        <v>200</v>
      </c>
      <c r="D26" s="60" t="s">
        <v>186</v>
      </c>
      <c r="E26" s="56">
        <v>0</v>
      </c>
      <c r="F26" s="43" t="s">
        <v>267</v>
      </c>
      <c r="G26" s="64" t="s">
        <v>105</v>
      </c>
      <c r="H26" s="56">
        <v>33</v>
      </c>
      <c r="I26" s="8" t="s">
        <v>266</v>
      </c>
      <c r="J26" s="28" t="s">
        <v>105</v>
      </c>
      <c r="K26" s="61">
        <v>100</v>
      </c>
      <c r="L26" s="42">
        <f>E26+H26+K26</f>
        <v>133</v>
      </c>
      <c r="M26" s="60">
        <v>3</v>
      </c>
      <c r="N26" s="202">
        <f>L26/M26</f>
        <v>44.333333333333336</v>
      </c>
    </row>
    <row r="27" spans="1:14">
      <c r="A27" s="219" t="s">
        <v>1060</v>
      </c>
      <c r="B27" s="220" t="s">
        <v>1059</v>
      </c>
      <c r="C27" s="19" t="s">
        <v>262</v>
      </c>
      <c r="D27" s="60" t="s">
        <v>257</v>
      </c>
      <c r="E27" s="56">
        <v>25</v>
      </c>
      <c r="F27" s="19" t="s">
        <v>738</v>
      </c>
      <c r="G27" s="60" t="s">
        <v>739</v>
      </c>
      <c r="H27" s="56">
        <v>0</v>
      </c>
      <c r="I27" s="19" t="s">
        <v>176</v>
      </c>
      <c r="J27" s="64" t="s">
        <v>187</v>
      </c>
      <c r="K27" s="61">
        <v>0</v>
      </c>
      <c r="L27" s="42">
        <f>E27+H27+K27</f>
        <v>25</v>
      </c>
      <c r="M27" s="60">
        <v>3</v>
      </c>
      <c r="N27" s="202">
        <f>L27/M27</f>
        <v>8.3333333333333339</v>
      </c>
    </row>
    <row r="28" spans="1:14">
      <c r="A28" s="219" t="s">
        <v>1024</v>
      </c>
      <c r="B28" s="220" t="s">
        <v>1023</v>
      </c>
      <c r="C28" s="19" t="s">
        <v>200</v>
      </c>
      <c r="D28" s="60" t="s">
        <v>186</v>
      </c>
      <c r="E28" s="56">
        <v>0</v>
      </c>
      <c r="F28" s="19" t="s">
        <v>738</v>
      </c>
      <c r="G28" s="60" t="s">
        <v>739</v>
      </c>
      <c r="H28" s="56">
        <v>0</v>
      </c>
      <c r="I28" s="19" t="s">
        <v>176</v>
      </c>
      <c r="J28" s="64" t="s">
        <v>187</v>
      </c>
      <c r="K28" s="61">
        <v>0</v>
      </c>
      <c r="L28" s="42">
        <f>E28+H28+K28</f>
        <v>0</v>
      </c>
      <c r="M28" s="60">
        <v>3</v>
      </c>
      <c r="N28" s="202">
        <f>L28/M28</f>
        <v>0</v>
      </c>
    </row>
    <row r="29" spans="1:14">
      <c r="A29" s="219" t="s">
        <v>974</v>
      </c>
      <c r="B29" s="220" t="s">
        <v>973</v>
      </c>
      <c r="C29" s="43" t="s">
        <v>270</v>
      </c>
      <c r="D29" s="64" t="s">
        <v>251</v>
      </c>
      <c r="E29" s="56">
        <v>25</v>
      </c>
      <c r="F29" s="19" t="s">
        <v>738</v>
      </c>
      <c r="G29" s="60" t="s">
        <v>739</v>
      </c>
      <c r="H29" s="56">
        <v>0</v>
      </c>
      <c r="I29" s="19" t="s">
        <v>176</v>
      </c>
      <c r="J29" s="64" t="s">
        <v>187</v>
      </c>
      <c r="K29" s="61">
        <v>0</v>
      </c>
      <c r="L29" s="42">
        <f>E29+H29+K29</f>
        <v>25</v>
      </c>
      <c r="M29" s="60">
        <v>3</v>
      </c>
      <c r="N29" s="202">
        <f>L29/M29</f>
        <v>8.3333333333333339</v>
      </c>
    </row>
    <row r="30" spans="1:14">
      <c r="A30" s="219" t="s">
        <v>948</v>
      </c>
      <c r="B30" s="221" t="s">
        <v>947</v>
      </c>
      <c r="C30" s="43" t="s">
        <v>272</v>
      </c>
      <c r="D30" s="64" t="s">
        <v>250</v>
      </c>
      <c r="E30" s="56">
        <v>100</v>
      </c>
      <c r="F30" s="19" t="s">
        <v>738</v>
      </c>
      <c r="G30" s="60" t="s">
        <v>739</v>
      </c>
      <c r="H30" s="56">
        <v>0</v>
      </c>
      <c r="I30" s="19" t="s">
        <v>176</v>
      </c>
      <c r="J30" s="64" t="s">
        <v>187</v>
      </c>
      <c r="K30" s="61">
        <v>0</v>
      </c>
      <c r="L30" s="42">
        <f>E30+H30+K30</f>
        <v>100</v>
      </c>
      <c r="M30" s="60">
        <v>3</v>
      </c>
      <c r="N30" s="202">
        <f>L30/M30</f>
        <v>33.333333333333336</v>
      </c>
    </row>
    <row r="31" spans="1:14">
      <c r="A31" s="219" t="s">
        <v>908</v>
      </c>
      <c r="B31" s="220" t="s">
        <v>907</v>
      </c>
      <c r="C31" s="19" t="s">
        <v>200</v>
      </c>
      <c r="D31" s="60" t="s">
        <v>186</v>
      </c>
      <c r="E31" s="56">
        <v>0</v>
      </c>
      <c r="F31" s="19" t="s">
        <v>738</v>
      </c>
      <c r="G31" s="60" t="s">
        <v>739</v>
      </c>
      <c r="H31" s="56">
        <v>0</v>
      </c>
      <c r="I31" s="19" t="s">
        <v>176</v>
      </c>
      <c r="J31" s="64" t="s">
        <v>187</v>
      </c>
      <c r="K31" s="61">
        <v>0</v>
      </c>
      <c r="L31" s="42">
        <f>E31+H31+K31</f>
        <v>0</v>
      </c>
      <c r="M31" s="60">
        <v>3</v>
      </c>
      <c r="N31" s="202">
        <f>L31/M31</f>
        <v>0</v>
      </c>
    </row>
    <row r="32" spans="1:14">
      <c r="A32" s="219" t="s">
        <v>1040</v>
      </c>
      <c r="B32" s="221" t="s">
        <v>1039</v>
      </c>
      <c r="C32" s="19" t="s">
        <v>204</v>
      </c>
      <c r="D32" s="60" t="s">
        <v>187</v>
      </c>
      <c r="E32" s="56">
        <v>0</v>
      </c>
      <c r="F32" s="19" t="s">
        <v>738</v>
      </c>
      <c r="G32" s="60" t="s">
        <v>739</v>
      </c>
      <c r="H32" s="56">
        <v>0</v>
      </c>
      <c r="I32" s="19" t="s">
        <v>176</v>
      </c>
      <c r="J32" s="64" t="s">
        <v>187</v>
      </c>
      <c r="K32" s="61">
        <v>0</v>
      </c>
      <c r="L32" s="42">
        <f>E32+H32+K32</f>
        <v>0</v>
      </c>
      <c r="M32" s="60">
        <v>3</v>
      </c>
      <c r="N32" s="202">
        <f>L32/M32</f>
        <v>0</v>
      </c>
    </row>
    <row r="33" spans="1:14">
      <c r="A33" s="219" t="s">
        <v>934</v>
      </c>
      <c r="B33" s="220" t="s">
        <v>933</v>
      </c>
      <c r="C33" s="19" t="s">
        <v>275</v>
      </c>
      <c r="D33" s="60" t="s">
        <v>245</v>
      </c>
      <c r="E33" s="56">
        <v>75</v>
      </c>
      <c r="F33" s="19" t="s">
        <v>797</v>
      </c>
      <c r="G33" s="27"/>
      <c r="H33" s="56">
        <v>0</v>
      </c>
      <c r="I33" s="19" t="s">
        <v>176</v>
      </c>
      <c r="J33" s="27" t="s">
        <v>105</v>
      </c>
      <c r="K33" s="61">
        <v>0</v>
      </c>
      <c r="L33" s="42">
        <f>E33+H33+K33</f>
        <v>75</v>
      </c>
      <c r="M33" s="60">
        <v>3</v>
      </c>
      <c r="N33" s="202">
        <f>L33/M33</f>
        <v>25</v>
      </c>
    </row>
    <row r="34" spans="1:14">
      <c r="A34" s="219" t="s">
        <v>928</v>
      </c>
      <c r="B34" s="220" t="s">
        <v>927</v>
      </c>
      <c r="C34" s="19" t="s">
        <v>278</v>
      </c>
      <c r="D34" s="60" t="s">
        <v>251</v>
      </c>
      <c r="E34" s="56">
        <v>100</v>
      </c>
      <c r="F34" s="19" t="s">
        <v>740</v>
      </c>
      <c r="G34" s="60" t="s">
        <v>741</v>
      </c>
      <c r="H34" s="56">
        <v>0</v>
      </c>
      <c r="I34" s="19" t="s">
        <v>176</v>
      </c>
      <c r="J34" s="27" t="s">
        <v>30</v>
      </c>
      <c r="K34" s="61">
        <v>0</v>
      </c>
      <c r="L34" s="42">
        <f>E34+H34+K34</f>
        <v>100</v>
      </c>
      <c r="M34" s="60">
        <v>3</v>
      </c>
      <c r="N34" s="202">
        <f>L34/M34</f>
        <v>33.333333333333336</v>
      </c>
    </row>
    <row r="35" spans="1:14">
      <c r="A35" s="219" t="s">
        <v>1042</v>
      </c>
      <c r="B35" s="220" t="s">
        <v>1041</v>
      </c>
      <c r="C35" s="19" t="s">
        <v>200</v>
      </c>
      <c r="D35" s="60" t="s">
        <v>186</v>
      </c>
      <c r="E35" s="56">
        <v>0</v>
      </c>
      <c r="F35" s="19" t="s">
        <v>740</v>
      </c>
      <c r="G35" s="60" t="s">
        <v>741</v>
      </c>
      <c r="H35" s="56">
        <v>0</v>
      </c>
      <c r="I35" s="19" t="s">
        <v>176</v>
      </c>
      <c r="J35" s="27" t="s">
        <v>30</v>
      </c>
      <c r="K35" s="61">
        <v>0</v>
      </c>
      <c r="L35" s="42">
        <f>E35+H35+K35</f>
        <v>0</v>
      </c>
      <c r="M35" s="60">
        <v>3</v>
      </c>
      <c r="N35" s="202">
        <f>L35/M35</f>
        <v>0</v>
      </c>
    </row>
    <row r="36" spans="1:14">
      <c r="A36" s="219" t="s">
        <v>834</v>
      </c>
      <c r="B36" s="220" t="s">
        <v>833</v>
      </c>
      <c r="C36" s="19" t="s">
        <v>200</v>
      </c>
      <c r="D36" s="60" t="s">
        <v>186</v>
      </c>
      <c r="E36" s="56">
        <v>0</v>
      </c>
      <c r="F36" s="19" t="s">
        <v>740</v>
      </c>
      <c r="G36" s="60" t="s">
        <v>741</v>
      </c>
      <c r="H36" s="56">
        <v>0</v>
      </c>
      <c r="I36" s="19" t="s">
        <v>176</v>
      </c>
      <c r="J36" s="27" t="s">
        <v>30</v>
      </c>
      <c r="K36" s="61">
        <v>0</v>
      </c>
      <c r="L36" s="42">
        <f>E36+H36+K36</f>
        <v>0</v>
      </c>
      <c r="M36" s="60">
        <v>3</v>
      </c>
      <c r="N36" s="202">
        <f>L36/M36</f>
        <v>0</v>
      </c>
    </row>
    <row r="37" spans="1:14">
      <c r="A37" s="219" t="s">
        <v>952</v>
      </c>
      <c r="B37" s="220" t="s">
        <v>951</v>
      </c>
      <c r="C37" s="19" t="s">
        <v>279</v>
      </c>
      <c r="D37" s="60" t="s">
        <v>253</v>
      </c>
      <c r="E37" s="56">
        <v>100</v>
      </c>
      <c r="F37" s="19" t="s">
        <v>740</v>
      </c>
      <c r="G37" s="60" t="s">
        <v>741</v>
      </c>
      <c r="H37" s="56">
        <v>0</v>
      </c>
      <c r="I37" s="19" t="s">
        <v>176</v>
      </c>
      <c r="J37" s="27" t="s">
        <v>30</v>
      </c>
      <c r="K37" s="61">
        <v>0</v>
      </c>
      <c r="L37" s="42">
        <f>E37+H37+K37</f>
        <v>100</v>
      </c>
      <c r="M37" s="60">
        <v>3</v>
      </c>
      <c r="N37" s="202">
        <f>L37/M37</f>
        <v>33.333333333333336</v>
      </c>
    </row>
    <row r="38" spans="1:14">
      <c r="A38" s="219" t="s">
        <v>992</v>
      </c>
      <c r="B38" s="220" t="s">
        <v>991</v>
      </c>
      <c r="C38" s="19" t="s">
        <v>200</v>
      </c>
      <c r="D38" s="60" t="s">
        <v>186</v>
      </c>
      <c r="E38" s="56">
        <v>0</v>
      </c>
      <c r="F38" s="19" t="s">
        <v>740</v>
      </c>
      <c r="G38" s="60" t="s">
        <v>741</v>
      </c>
      <c r="H38" s="56">
        <v>0</v>
      </c>
      <c r="I38" s="19" t="s">
        <v>176</v>
      </c>
      <c r="J38" s="27" t="s">
        <v>30</v>
      </c>
      <c r="K38" s="61">
        <v>0</v>
      </c>
      <c r="L38" s="42">
        <f>E38+H38+K38</f>
        <v>0</v>
      </c>
      <c r="M38" s="60">
        <v>3</v>
      </c>
      <c r="N38" s="202">
        <f>L38/M38</f>
        <v>0</v>
      </c>
    </row>
    <row r="39" spans="1:14">
      <c r="A39" s="219" t="s">
        <v>940</v>
      </c>
      <c r="B39" s="220" t="s">
        <v>939</v>
      </c>
      <c r="C39" s="19" t="s">
        <v>200</v>
      </c>
      <c r="D39" s="60" t="s">
        <v>186</v>
      </c>
      <c r="E39" s="56">
        <v>0</v>
      </c>
      <c r="F39" s="19" t="s">
        <v>740</v>
      </c>
      <c r="G39" s="60" t="s">
        <v>741</v>
      </c>
      <c r="H39" s="56">
        <v>0</v>
      </c>
      <c r="I39" s="19" t="s">
        <v>176</v>
      </c>
      <c r="J39" s="27" t="s">
        <v>30</v>
      </c>
      <c r="K39" s="61">
        <v>0</v>
      </c>
      <c r="L39" s="42">
        <f>E39+H39+K39</f>
        <v>0</v>
      </c>
      <c r="M39" s="60">
        <v>3</v>
      </c>
      <c r="N39" s="202">
        <f>L39/M39</f>
        <v>0</v>
      </c>
    </row>
    <row r="40" spans="1:14">
      <c r="A40" s="219" t="s">
        <v>990</v>
      </c>
      <c r="B40" s="220" t="s">
        <v>989</v>
      </c>
      <c r="C40" s="19" t="s">
        <v>282</v>
      </c>
      <c r="D40" s="27" t="s">
        <v>281</v>
      </c>
      <c r="E40" s="56">
        <v>75</v>
      </c>
      <c r="F40" s="19" t="s">
        <v>740</v>
      </c>
      <c r="G40" s="60" t="s">
        <v>741</v>
      </c>
      <c r="H40" s="56">
        <v>0</v>
      </c>
      <c r="I40" s="19" t="s">
        <v>176</v>
      </c>
      <c r="J40" s="27" t="s">
        <v>30</v>
      </c>
      <c r="K40" s="61">
        <v>0</v>
      </c>
      <c r="L40" s="42">
        <f>E40+H40+K40</f>
        <v>75</v>
      </c>
      <c r="M40" s="60">
        <v>3</v>
      </c>
      <c r="N40" s="202">
        <f>L40/M40</f>
        <v>25</v>
      </c>
    </row>
    <row r="41" spans="1:14">
      <c r="A41" s="219" t="s">
        <v>980</v>
      </c>
      <c r="B41" s="220" t="s">
        <v>979</v>
      </c>
      <c r="C41" s="19" t="s">
        <v>200</v>
      </c>
      <c r="D41" s="27" t="s">
        <v>186</v>
      </c>
      <c r="E41" s="56">
        <v>0</v>
      </c>
      <c r="F41" s="19" t="s">
        <v>740</v>
      </c>
      <c r="G41" s="60" t="s">
        <v>741</v>
      </c>
      <c r="H41" s="56">
        <v>0</v>
      </c>
      <c r="I41" s="19" t="s">
        <v>176</v>
      </c>
      <c r="J41" s="27" t="s">
        <v>30</v>
      </c>
      <c r="K41" s="61">
        <v>0</v>
      </c>
      <c r="L41" s="42">
        <f>E41+H41+K41</f>
        <v>0</v>
      </c>
      <c r="M41" s="60">
        <v>3</v>
      </c>
      <c r="N41" s="202">
        <f>L41/M41</f>
        <v>0</v>
      </c>
    </row>
    <row r="42" spans="1:14">
      <c r="A42" s="219" t="s">
        <v>812</v>
      </c>
      <c r="B42" s="220" t="s">
        <v>811</v>
      </c>
      <c r="C42" s="19" t="s">
        <v>200</v>
      </c>
      <c r="D42" s="27" t="s">
        <v>186</v>
      </c>
      <c r="E42" s="56">
        <v>0</v>
      </c>
      <c r="F42" s="19" t="s">
        <v>746</v>
      </c>
      <c r="G42" s="60" t="s">
        <v>747</v>
      </c>
      <c r="H42" s="56">
        <v>0</v>
      </c>
      <c r="I42" s="19" t="s">
        <v>514</v>
      </c>
      <c r="J42" s="60" t="s">
        <v>187</v>
      </c>
      <c r="K42" s="61">
        <v>33</v>
      </c>
      <c r="L42" s="42">
        <f>E42+H42+K42</f>
        <v>33</v>
      </c>
      <c r="M42" s="60">
        <v>3</v>
      </c>
      <c r="N42" s="202">
        <f>L42/M42</f>
        <v>11</v>
      </c>
    </row>
    <row r="43" spans="1:14">
      <c r="A43" s="219" t="s">
        <v>806</v>
      </c>
      <c r="B43" s="220" t="s">
        <v>805</v>
      </c>
      <c r="C43" s="19" t="s">
        <v>283</v>
      </c>
      <c r="D43" s="27" t="s">
        <v>251</v>
      </c>
      <c r="E43" s="56">
        <v>100</v>
      </c>
      <c r="F43" s="19" t="s">
        <v>748</v>
      </c>
      <c r="G43" s="60" t="s">
        <v>749</v>
      </c>
      <c r="H43" s="56">
        <v>33</v>
      </c>
      <c r="I43" s="19" t="s">
        <v>514</v>
      </c>
      <c r="J43" s="60" t="s">
        <v>187</v>
      </c>
      <c r="K43" s="61">
        <v>33</v>
      </c>
      <c r="L43" s="42">
        <f>E43+H43+K43</f>
        <v>166</v>
      </c>
      <c r="M43" s="60">
        <v>3</v>
      </c>
      <c r="N43" s="202">
        <f>L43/M43</f>
        <v>55.333333333333336</v>
      </c>
    </row>
    <row r="44" spans="1:14">
      <c r="A44" s="219" t="s">
        <v>1018</v>
      </c>
      <c r="B44" s="220" t="s">
        <v>1017</v>
      </c>
      <c r="C44" s="19" t="s">
        <v>285</v>
      </c>
      <c r="D44" s="27" t="s">
        <v>245</v>
      </c>
      <c r="E44" s="56">
        <v>100</v>
      </c>
      <c r="F44" s="19" t="s">
        <v>178</v>
      </c>
      <c r="G44" s="60" t="s">
        <v>105</v>
      </c>
      <c r="H44" s="56">
        <v>33</v>
      </c>
      <c r="I44" s="19" t="s">
        <v>176</v>
      </c>
      <c r="J44" s="60" t="s">
        <v>105</v>
      </c>
      <c r="K44" s="61">
        <v>0</v>
      </c>
      <c r="L44" s="42">
        <f>E44+H44+K44</f>
        <v>133</v>
      </c>
      <c r="M44" s="60">
        <v>3</v>
      </c>
      <c r="N44" s="202">
        <f>L44/M44</f>
        <v>44.333333333333336</v>
      </c>
    </row>
    <row r="45" spans="1:14">
      <c r="A45" s="219" t="s">
        <v>914</v>
      </c>
      <c r="B45" s="220" t="s">
        <v>913</v>
      </c>
      <c r="C45" s="19" t="s">
        <v>286</v>
      </c>
      <c r="D45" s="27" t="s">
        <v>251</v>
      </c>
      <c r="E45" s="56">
        <v>100</v>
      </c>
      <c r="F45" s="19" t="s">
        <v>751</v>
      </c>
      <c r="G45" s="60" t="s">
        <v>752</v>
      </c>
      <c r="H45" s="56">
        <v>0</v>
      </c>
      <c r="I45" s="19" t="s">
        <v>176</v>
      </c>
      <c r="J45" s="60" t="s">
        <v>187</v>
      </c>
      <c r="K45" s="61">
        <v>0</v>
      </c>
      <c r="L45" s="42">
        <f>E45+H45+K45</f>
        <v>100</v>
      </c>
      <c r="M45" s="60">
        <v>3</v>
      </c>
      <c r="N45" s="202">
        <f>L45/M45</f>
        <v>33.333333333333336</v>
      </c>
    </row>
    <row r="46" spans="1:14">
      <c r="A46" s="219" t="s">
        <v>898</v>
      </c>
      <c r="B46" s="220" t="s">
        <v>897</v>
      </c>
      <c r="C46" s="19" t="s">
        <v>201</v>
      </c>
      <c r="D46" s="27" t="s">
        <v>288</v>
      </c>
      <c r="E46" s="56">
        <v>75</v>
      </c>
      <c r="F46" s="19" t="s">
        <v>233</v>
      </c>
      <c r="G46" s="60" t="s">
        <v>30</v>
      </c>
      <c r="H46" s="56">
        <v>100</v>
      </c>
      <c r="I46" s="19" t="s">
        <v>202</v>
      </c>
      <c r="J46" s="27" t="s">
        <v>243</v>
      </c>
      <c r="K46" s="61">
        <v>100</v>
      </c>
      <c r="L46" s="42">
        <f>E46+H46+K46</f>
        <v>275</v>
      </c>
      <c r="M46" s="60">
        <v>3</v>
      </c>
      <c r="N46" s="202">
        <f>L46/M46</f>
        <v>91.666666666666671</v>
      </c>
    </row>
    <row r="47" spans="1:14">
      <c r="A47" s="219" t="s">
        <v>1066</v>
      </c>
      <c r="B47" s="220" t="s">
        <v>1065</v>
      </c>
      <c r="C47" s="19" t="s">
        <v>200</v>
      </c>
      <c r="D47" s="60" t="s">
        <v>186</v>
      </c>
      <c r="E47" s="56">
        <v>0</v>
      </c>
      <c r="F47" s="19" t="s">
        <v>804</v>
      </c>
      <c r="G47" s="27"/>
      <c r="H47" s="56">
        <v>100</v>
      </c>
      <c r="I47" s="19" t="s">
        <v>234</v>
      </c>
      <c r="J47" s="60" t="s">
        <v>187</v>
      </c>
      <c r="K47" s="61">
        <v>100</v>
      </c>
      <c r="L47" s="42">
        <f>E47+H47+K47</f>
        <v>200</v>
      </c>
      <c r="M47" s="60">
        <v>3</v>
      </c>
      <c r="N47" s="202">
        <f>L47/M47</f>
        <v>66.666666666666671</v>
      </c>
    </row>
    <row r="48" spans="1:14">
      <c r="A48" s="219" t="s">
        <v>904</v>
      </c>
      <c r="B48" s="220" t="s">
        <v>903</v>
      </c>
      <c r="C48" s="19" t="s">
        <v>295</v>
      </c>
      <c r="D48" s="60" t="s">
        <v>105</v>
      </c>
      <c r="E48" s="56">
        <v>100</v>
      </c>
      <c r="F48" s="19" t="s">
        <v>725</v>
      </c>
      <c r="G48" s="60" t="s">
        <v>726</v>
      </c>
      <c r="H48" s="56">
        <v>33</v>
      </c>
      <c r="I48" s="8" t="s">
        <v>297</v>
      </c>
      <c r="J48" s="28" t="s">
        <v>105</v>
      </c>
      <c r="K48" s="61">
        <v>100</v>
      </c>
      <c r="L48" s="42">
        <f>E48+H48+K48</f>
        <v>233</v>
      </c>
      <c r="M48" s="60">
        <v>3</v>
      </c>
      <c r="N48" s="202">
        <f>L48/M48</f>
        <v>77.666666666666671</v>
      </c>
    </row>
    <row r="49" spans="1:14">
      <c r="A49" s="219" t="s">
        <v>1004</v>
      </c>
      <c r="B49" s="220" t="s">
        <v>1003</v>
      </c>
      <c r="C49" s="19" t="s">
        <v>200</v>
      </c>
      <c r="D49" s="60" t="s">
        <v>186</v>
      </c>
      <c r="E49" s="56">
        <v>0</v>
      </c>
      <c r="F49" s="19" t="s">
        <v>798</v>
      </c>
      <c r="G49" s="27"/>
      <c r="H49" s="56">
        <v>33</v>
      </c>
      <c r="I49" s="19" t="s">
        <v>234</v>
      </c>
      <c r="J49" s="60" t="s">
        <v>187</v>
      </c>
      <c r="K49" s="61">
        <v>100</v>
      </c>
      <c r="L49" s="42">
        <f>E49+H49+K49</f>
        <v>133</v>
      </c>
      <c r="M49" s="60">
        <v>3</v>
      </c>
      <c r="N49" s="202">
        <f>L49/M49</f>
        <v>44.333333333333336</v>
      </c>
    </row>
    <row r="50" spans="1:14">
      <c r="A50" s="219" t="s">
        <v>916</v>
      </c>
      <c r="B50" s="220" t="s">
        <v>915</v>
      </c>
      <c r="C50" s="19" t="s">
        <v>192</v>
      </c>
      <c r="D50" s="27" t="s">
        <v>186</v>
      </c>
      <c r="E50" s="56">
        <v>100</v>
      </c>
      <c r="F50" s="19" t="s">
        <v>753</v>
      </c>
      <c r="G50" s="60" t="s">
        <v>754</v>
      </c>
      <c r="H50" s="56">
        <v>100</v>
      </c>
      <c r="I50" s="19" t="s">
        <v>234</v>
      </c>
      <c r="J50" s="27"/>
      <c r="K50" s="61">
        <v>100</v>
      </c>
      <c r="L50" s="42">
        <f>E50+H50+K50</f>
        <v>300</v>
      </c>
      <c r="M50" s="60">
        <v>3</v>
      </c>
      <c r="N50" s="202">
        <f>L50/M50</f>
        <v>100</v>
      </c>
    </row>
    <row r="51" spans="1:14">
      <c r="A51" s="219" t="s">
        <v>882</v>
      </c>
      <c r="B51" s="220" t="s">
        <v>881</v>
      </c>
      <c r="C51" s="43" t="s">
        <v>302</v>
      </c>
      <c r="D51" s="28" t="s">
        <v>303</v>
      </c>
      <c r="E51" s="56">
        <v>100</v>
      </c>
      <c r="F51" s="8" t="s">
        <v>755</v>
      </c>
      <c r="G51" s="64" t="s">
        <v>301</v>
      </c>
      <c r="H51" s="56">
        <v>33</v>
      </c>
      <c r="I51" s="19" t="s">
        <v>234</v>
      </c>
      <c r="J51" s="60" t="s">
        <v>187</v>
      </c>
      <c r="K51" s="61">
        <v>100</v>
      </c>
      <c r="L51" s="42">
        <f>E51+H51+K51</f>
        <v>233</v>
      </c>
      <c r="M51" s="60">
        <v>3</v>
      </c>
      <c r="N51" s="202">
        <f>L51/M51</f>
        <v>77.666666666666671</v>
      </c>
    </row>
    <row r="52" spans="1:14">
      <c r="A52" s="219" t="s">
        <v>810</v>
      </c>
      <c r="B52" s="220" t="s">
        <v>809</v>
      </c>
      <c r="C52" s="43" t="s">
        <v>305</v>
      </c>
      <c r="D52" s="28" t="s">
        <v>243</v>
      </c>
      <c r="E52" s="56">
        <v>75</v>
      </c>
      <c r="F52" s="19" t="s">
        <v>756</v>
      </c>
      <c r="G52" s="60" t="s">
        <v>757</v>
      </c>
      <c r="H52" s="56">
        <v>33</v>
      </c>
      <c r="I52" s="19" t="s">
        <v>176</v>
      </c>
      <c r="J52" s="60" t="s">
        <v>187</v>
      </c>
      <c r="K52" s="61">
        <v>0</v>
      </c>
      <c r="L52" s="42">
        <f>E52+H52+K52</f>
        <v>108</v>
      </c>
      <c r="M52" s="60">
        <v>3</v>
      </c>
      <c r="N52" s="202">
        <f>L52/M52</f>
        <v>36</v>
      </c>
    </row>
    <row r="53" spans="1:14">
      <c r="A53" s="219" t="s">
        <v>1048</v>
      </c>
      <c r="B53" s="220" t="s">
        <v>1047</v>
      </c>
      <c r="C53" s="43" t="s">
        <v>308</v>
      </c>
      <c r="D53" s="64" t="s">
        <v>243</v>
      </c>
      <c r="E53" s="56">
        <v>50</v>
      </c>
      <c r="F53" s="19" t="s">
        <v>259</v>
      </c>
      <c r="G53" s="60" t="s">
        <v>0</v>
      </c>
      <c r="H53" s="56">
        <v>0</v>
      </c>
      <c r="I53" s="43" t="s">
        <v>176</v>
      </c>
      <c r="J53" s="64" t="s">
        <v>105</v>
      </c>
      <c r="K53" s="61">
        <v>0</v>
      </c>
      <c r="L53" s="42">
        <f>E53+H53+K53</f>
        <v>50</v>
      </c>
      <c r="M53" s="60">
        <v>3</v>
      </c>
      <c r="N53" s="202">
        <f>L53/M53</f>
        <v>16.666666666666668</v>
      </c>
    </row>
    <row r="54" spans="1:14">
      <c r="A54" s="219" t="s">
        <v>864</v>
      </c>
      <c r="B54" s="220" t="s">
        <v>863</v>
      </c>
      <c r="C54" s="19" t="s">
        <v>200</v>
      </c>
      <c r="D54" s="60" t="s">
        <v>186</v>
      </c>
      <c r="E54" s="56">
        <v>0</v>
      </c>
      <c r="F54" s="19" t="s">
        <v>259</v>
      </c>
      <c r="G54" s="60" t="s">
        <v>0</v>
      </c>
      <c r="H54" s="56">
        <v>0</v>
      </c>
      <c r="I54" s="19" t="s">
        <v>176</v>
      </c>
      <c r="J54" s="60" t="s">
        <v>187</v>
      </c>
      <c r="K54" s="61">
        <v>0</v>
      </c>
      <c r="L54" s="42">
        <f>E54+H54+K54</f>
        <v>0</v>
      </c>
      <c r="M54" s="60">
        <v>3</v>
      </c>
      <c r="N54" s="202">
        <f>L54/M54</f>
        <v>0</v>
      </c>
    </row>
    <row r="55" spans="1:14">
      <c r="A55" s="219" t="s">
        <v>836</v>
      </c>
      <c r="B55" s="220" t="s">
        <v>835</v>
      </c>
      <c r="C55" s="19" t="s">
        <v>200</v>
      </c>
      <c r="D55" s="64" t="s">
        <v>310</v>
      </c>
      <c r="E55" s="56">
        <v>0</v>
      </c>
      <c r="F55" s="19" t="s">
        <v>758</v>
      </c>
      <c r="G55" s="60" t="s">
        <v>759</v>
      </c>
      <c r="H55" s="56">
        <v>66</v>
      </c>
      <c r="I55" s="43" t="s">
        <v>176</v>
      </c>
      <c r="J55" s="28" t="s">
        <v>105</v>
      </c>
      <c r="K55" s="61">
        <v>0</v>
      </c>
      <c r="L55" s="42">
        <f>E55+H55+K55</f>
        <v>66</v>
      </c>
      <c r="M55" s="60">
        <v>3</v>
      </c>
      <c r="N55" s="202">
        <f>L55/M55</f>
        <v>22</v>
      </c>
    </row>
    <row r="56" spans="1:14">
      <c r="A56" s="219" t="s">
        <v>910</v>
      </c>
      <c r="B56" s="220" t="s">
        <v>909</v>
      </c>
      <c r="C56" s="43" t="s">
        <v>315</v>
      </c>
      <c r="D56" s="64" t="s">
        <v>245</v>
      </c>
      <c r="E56" s="56">
        <v>50</v>
      </c>
      <c r="F56" s="19" t="s">
        <v>259</v>
      </c>
      <c r="G56" s="60" t="s">
        <v>0</v>
      </c>
      <c r="H56" s="56">
        <v>0</v>
      </c>
      <c r="I56" s="43" t="s">
        <v>176</v>
      </c>
      <c r="J56" s="64" t="s">
        <v>105</v>
      </c>
      <c r="K56" s="61">
        <v>0</v>
      </c>
      <c r="L56" s="42">
        <f>E56+H56+K56</f>
        <v>50</v>
      </c>
      <c r="M56" s="60">
        <v>3</v>
      </c>
      <c r="N56" s="202">
        <f>L56/M56</f>
        <v>16.666666666666668</v>
      </c>
    </row>
    <row r="57" spans="1:14">
      <c r="A57" s="219" t="s">
        <v>854</v>
      </c>
      <c r="B57" s="220" t="s">
        <v>853</v>
      </c>
      <c r="C57" s="19" t="s">
        <v>200</v>
      </c>
      <c r="D57" s="60" t="s">
        <v>186</v>
      </c>
      <c r="E57" s="56">
        <v>0</v>
      </c>
      <c r="F57" s="19" t="s">
        <v>758</v>
      </c>
      <c r="G57" s="60" t="s">
        <v>759</v>
      </c>
      <c r="H57" s="56">
        <v>66</v>
      </c>
      <c r="I57" s="19" t="s">
        <v>176</v>
      </c>
      <c r="J57" s="64" t="s">
        <v>187</v>
      </c>
      <c r="K57" s="61">
        <v>0</v>
      </c>
      <c r="L57" s="42">
        <f>E57+H57+K57</f>
        <v>66</v>
      </c>
      <c r="M57" s="60">
        <v>3</v>
      </c>
      <c r="N57" s="202">
        <f>L57/M57</f>
        <v>22</v>
      </c>
    </row>
    <row r="58" spans="1:14">
      <c r="A58" s="219" t="s">
        <v>918</v>
      </c>
      <c r="B58" s="220" t="s">
        <v>917</v>
      </c>
      <c r="C58" s="43" t="s">
        <v>319</v>
      </c>
      <c r="D58" s="28" t="s">
        <v>251</v>
      </c>
      <c r="E58" s="56">
        <v>25</v>
      </c>
      <c r="F58" s="19" t="s">
        <v>794</v>
      </c>
      <c r="G58" s="27"/>
      <c r="H58" s="56">
        <v>100</v>
      </c>
      <c r="I58" s="19" t="s">
        <v>234</v>
      </c>
      <c r="J58" s="60" t="s">
        <v>187</v>
      </c>
      <c r="K58" s="61">
        <v>100</v>
      </c>
      <c r="L58" s="42">
        <f>E58+H58+K58</f>
        <v>225</v>
      </c>
      <c r="M58" s="60">
        <v>3</v>
      </c>
      <c r="N58" s="202">
        <f>L58/M58</f>
        <v>75</v>
      </c>
    </row>
    <row r="59" spans="1:14">
      <c r="A59" s="219" t="s">
        <v>920</v>
      </c>
      <c r="B59" s="221" t="s">
        <v>919</v>
      </c>
      <c r="C59" s="19" t="s">
        <v>200</v>
      </c>
      <c r="D59" s="27" t="s">
        <v>186</v>
      </c>
      <c r="E59" s="56">
        <v>0</v>
      </c>
      <c r="F59" s="19" t="s">
        <v>259</v>
      </c>
      <c r="G59" s="60" t="s">
        <v>0</v>
      </c>
      <c r="H59" s="56">
        <v>0</v>
      </c>
      <c r="I59" s="19" t="s">
        <v>234</v>
      </c>
      <c r="J59" s="60" t="s">
        <v>187</v>
      </c>
      <c r="K59" s="61">
        <v>100</v>
      </c>
      <c r="L59" s="42">
        <f>E59+H59+K59</f>
        <v>100</v>
      </c>
      <c r="M59" s="60">
        <v>3</v>
      </c>
      <c r="N59" s="202">
        <f>L59/M59</f>
        <v>33.333333333333336</v>
      </c>
    </row>
    <row r="60" spans="1:14">
      <c r="A60" s="219" t="s">
        <v>870</v>
      </c>
      <c r="B60" s="221" t="s">
        <v>869</v>
      </c>
      <c r="C60" s="19" t="s">
        <v>321</v>
      </c>
      <c r="D60" s="60" t="s">
        <v>245</v>
      </c>
      <c r="E60" s="56">
        <v>100</v>
      </c>
      <c r="F60" s="19" t="s">
        <v>796</v>
      </c>
      <c r="G60" s="27"/>
      <c r="H60" s="56"/>
      <c r="I60" s="19" t="s">
        <v>234</v>
      </c>
      <c r="J60" s="27"/>
      <c r="K60" s="61">
        <v>100</v>
      </c>
      <c r="L60" s="42">
        <f>E60+H60+K60</f>
        <v>200</v>
      </c>
      <c r="M60" s="60">
        <v>2</v>
      </c>
      <c r="N60" s="202">
        <f>L60/M60</f>
        <v>100</v>
      </c>
    </row>
    <row r="61" spans="1:14">
      <c r="A61" s="219" t="s">
        <v>816</v>
      </c>
      <c r="B61" s="220" t="s">
        <v>815</v>
      </c>
      <c r="C61" s="19" t="s">
        <v>323</v>
      </c>
      <c r="D61" s="27" t="s">
        <v>30</v>
      </c>
      <c r="E61" s="56">
        <v>25</v>
      </c>
      <c r="F61" s="19" t="s">
        <v>259</v>
      </c>
      <c r="G61" s="60" t="s">
        <v>0</v>
      </c>
      <c r="H61" s="56">
        <v>0</v>
      </c>
      <c r="I61" s="19" t="s">
        <v>322</v>
      </c>
      <c r="J61" s="60" t="s">
        <v>30</v>
      </c>
      <c r="K61" s="61">
        <v>100</v>
      </c>
      <c r="L61" s="42">
        <f>E61+H61+K61</f>
        <v>125</v>
      </c>
      <c r="M61" s="60">
        <v>3</v>
      </c>
      <c r="N61" s="202">
        <f>L61/M61</f>
        <v>41.666666666666664</v>
      </c>
    </row>
    <row r="62" spans="1:14">
      <c r="A62" s="219" t="s">
        <v>862</v>
      </c>
      <c r="B62" s="220" t="s">
        <v>861</v>
      </c>
      <c r="C62" s="19" t="s">
        <v>200</v>
      </c>
      <c r="D62" s="60" t="s">
        <v>186</v>
      </c>
      <c r="E62" s="56">
        <v>0</v>
      </c>
      <c r="F62" s="19" t="s">
        <v>760</v>
      </c>
      <c r="G62" s="60" t="s">
        <v>761</v>
      </c>
      <c r="H62" s="56">
        <v>33</v>
      </c>
      <c r="I62" s="19" t="s">
        <v>176</v>
      </c>
      <c r="J62" s="64" t="s">
        <v>187</v>
      </c>
      <c r="K62" s="61">
        <v>0</v>
      </c>
      <c r="L62" s="42">
        <f>E62+H62+K62</f>
        <v>33</v>
      </c>
      <c r="M62" s="60">
        <v>3</v>
      </c>
      <c r="N62" s="202">
        <f>L62/M62</f>
        <v>11</v>
      </c>
    </row>
    <row r="63" spans="1:14">
      <c r="A63" s="219" t="s">
        <v>846</v>
      </c>
      <c r="B63" s="220" t="s">
        <v>845</v>
      </c>
      <c r="C63" s="19" t="s">
        <v>327</v>
      </c>
      <c r="D63" s="27" t="s">
        <v>328</v>
      </c>
      <c r="E63" s="56">
        <v>50</v>
      </c>
      <c r="F63" s="19" t="s">
        <v>729</v>
      </c>
      <c r="G63" s="60" t="s">
        <v>728</v>
      </c>
      <c r="H63" s="56">
        <v>33</v>
      </c>
      <c r="I63" s="19" t="s">
        <v>176</v>
      </c>
      <c r="J63" s="64" t="s">
        <v>187</v>
      </c>
      <c r="K63" s="61">
        <v>0</v>
      </c>
      <c r="L63" s="42">
        <f>E63+H63+K63</f>
        <v>83</v>
      </c>
      <c r="M63" s="60">
        <v>3</v>
      </c>
      <c r="N63" s="202">
        <f>L63/M63</f>
        <v>27.666666666666668</v>
      </c>
    </row>
    <row r="64" spans="1:14">
      <c r="A64" s="219" t="s">
        <v>900</v>
      </c>
      <c r="B64" s="220" t="s">
        <v>899</v>
      </c>
      <c r="C64" s="19" t="s">
        <v>579</v>
      </c>
      <c r="D64" s="27" t="s">
        <v>199</v>
      </c>
      <c r="E64" s="56">
        <v>75</v>
      </c>
      <c r="F64" s="19" t="s">
        <v>259</v>
      </c>
      <c r="G64" s="60" t="s">
        <v>0</v>
      </c>
      <c r="H64" s="56">
        <v>0</v>
      </c>
      <c r="I64" s="19" t="s">
        <v>176</v>
      </c>
      <c r="J64" s="69" t="s">
        <v>187</v>
      </c>
      <c r="K64" s="61">
        <v>0</v>
      </c>
      <c r="L64" s="42">
        <f>E64+H64+K64</f>
        <v>75</v>
      </c>
      <c r="M64" s="60">
        <v>3</v>
      </c>
      <c r="N64" s="202">
        <f>L64/M64</f>
        <v>25</v>
      </c>
    </row>
    <row r="65" spans="1:14">
      <c r="A65" s="219" t="s">
        <v>1034</v>
      </c>
      <c r="B65" s="221" t="s">
        <v>1033</v>
      </c>
      <c r="C65" s="43" t="s">
        <v>585</v>
      </c>
      <c r="D65" s="60" t="s">
        <v>245</v>
      </c>
      <c r="E65" s="56">
        <v>50</v>
      </c>
      <c r="F65" s="19" t="s">
        <v>762</v>
      </c>
      <c r="G65" s="60" t="s">
        <v>763</v>
      </c>
      <c r="H65" s="56">
        <v>33</v>
      </c>
      <c r="I65" s="19" t="s">
        <v>176</v>
      </c>
      <c r="J65" s="27" t="s">
        <v>158</v>
      </c>
      <c r="K65" s="61">
        <v>0</v>
      </c>
      <c r="L65" s="42">
        <f>E65+H65+K65</f>
        <v>83</v>
      </c>
      <c r="M65" s="60">
        <v>3</v>
      </c>
      <c r="N65" s="202">
        <f>L65/M65</f>
        <v>27.666666666666668</v>
      </c>
    </row>
    <row r="66" spans="1:14">
      <c r="A66" s="219" t="s">
        <v>1030</v>
      </c>
      <c r="B66" s="220" t="s">
        <v>1029</v>
      </c>
      <c r="C66" s="19" t="s">
        <v>334</v>
      </c>
      <c r="D66" s="60" t="s">
        <v>328</v>
      </c>
      <c r="E66" s="56">
        <v>50</v>
      </c>
      <c r="F66" s="19" t="s">
        <v>765</v>
      </c>
      <c r="G66" s="60" t="s">
        <v>764</v>
      </c>
      <c r="H66" s="56">
        <v>33</v>
      </c>
      <c r="I66" s="19" t="s">
        <v>176</v>
      </c>
      <c r="J66" s="60" t="s">
        <v>187</v>
      </c>
      <c r="K66" s="61">
        <v>0</v>
      </c>
      <c r="L66" s="42">
        <f>E66+H66+K66</f>
        <v>83</v>
      </c>
      <c r="M66" s="60">
        <v>3</v>
      </c>
      <c r="N66" s="202">
        <f>L66/M66</f>
        <v>27.666666666666668</v>
      </c>
    </row>
    <row r="67" spans="1:14">
      <c r="A67" s="219" t="s">
        <v>1064</v>
      </c>
      <c r="B67" s="220" t="s">
        <v>1063</v>
      </c>
      <c r="C67" s="19" t="s">
        <v>338</v>
      </c>
      <c r="D67" s="60" t="s">
        <v>30</v>
      </c>
      <c r="E67" s="56">
        <v>50</v>
      </c>
      <c r="F67" s="19" t="s">
        <v>337</v>
      </c>
      <c r="G67" s="60" t="s">
        <v>30</v>
      </c>
      <c r="H67" s="56">
        <v>100</v>
      </c>
      <c r="I67" s="19" t="s">
        <v>336</v>
      </c>
      <c r="J67" s="27" t="s">
        <v>30</v>
      </c>
      <c r="K67" s="61">
        <v>100</v>
      </c>
      <c r="L67" s="42">
        <f>E67+H67+K67</f>
        <v>250</v>
      </c>
      <c r="M67" s="60">
        <v>3</v>
      </c>
      <c r="N67" s="202">
        <f>L67/M67</f>
        <v>83.333333333333329</v>
      </c>
    </row>
    <row r="68" spans="1:14">
      <c r="A68" s="219" t="s">
        <v>886</v>
      </c>
      <c r="B68" s="220" t="s">
        <v>885</v>
      </c>
      <c r="C68" s="19" t="s">
        <v>339</v>
      </c>
      <c r="D68" s="60" t="s">
        <v>243</v>
      </c>
      <c r="E68" s="56">
        <v>100</v>
      </c>
      <c r="F68" s="19" t="s">
        <v>766</v>
      </c>
      <c r="G68" s="27" t="s">
        <v>30</v>
      </c>
      <c r="H68" s="56">
        <v>33</v>
      </c>
      <c r="I68" s="19" t="s">
        <v>177</v>
      </c>
      <c r="J68" s="27" t="s">
        <v>158</v>
      </c>
      <c r="K68" s="61">
        <v>100</v>
      </c>
      <c r="L68" s="42">
        <f>E68+H68+K68</f>
        <v>233</v>
      </c>
      <c r="M68" s="60">
        <v>3</v>
      </c>
      <c r="N68" s="202">
        <f>L68/M68</f>
        <v>77.666666666666671</v>
      </c>
    </row>
    <row r="69" spans="1:14">
      <c r="A69" s="219" t="s">
        <v>930</v>
      </c>
      <c r="B69" s="220" t="s">
        <v>929</v>
      </c>
      <c r="C69" s="19" t="s">
        <v>209</v>
      </c>
      <c r="D69" s="60" t="s">
        <v>187</v>
      </c>
      <c r="E69" s="56">
        <v>75</v>
      </c>
      <c r="F69" s="19" t="s">
        <v>178</v>
      </c>
      <c r="G69" s="27" t="s">
        <v>166</v>
      </c>
      <c r="H69" s="56">
        <v>0</v>
      </c>
      <c r="I69" s="19" t="s">
        <v>177</v>
      </c>
      <c r="J69" s="27" t="s">
        <v>158</v>
      </c>
      <c r="K69" s="61">
        <v>100</v>
      </c>
      <c r="L69" s="42">
        <f>E69+H69+K69</f>
        <v>175</v>
      </c>
      <c r="M69" s="60">
        <v>3</v>
      </c>
      <c r="N69" s="202">
        <f>L69/M69</f>
        <v>58.333333333333336</v>
      </c>
    </row>
    <row r="70" spans="1:14">
      <c r="A70" s="219" t="s">
        <v>830</v>
      </c>
      <c r="B70" s="220" t="s">
        <v>829</v>
      </c>
      <c r="C70" s="19" t="s">
        <v>210</v>
      </c>
      <c r="D70" s="60" t="s">
        <v>187</v>
      </c>
      <c r="E70" s="56">
        <v>75</v>
      </c>
      <c r="F70" s="19" t="s">
        <v>751</v>
      </c>
      <c r="G70" s="60" t="s">
        <v>767</v>
      </c>
      <c r="H70" s="56">
        <v>0</v>
      </c>
      <c r="I70" s="19" t="s">
        <v>177</v>
      </c>
      <c r="J70" s="60" t="s">
        <v>158</v>
      </c>
      <c r="K70" s="61">
        <v>100</v>
      </c>
      <c r="L70" s="42">
        <f>E70+H70+K70</f>
        <v>175</v>
      </c>
      <c r="M70" s="60">
        <v>3</v>
      </c>
      <c r="N70" s="202">
        <f>L70/M70</f>
        <v>58.333333333333336</v>
      </c>
    </row>
    <row r="71" spans="1:14">
      <c r="A71" s="219" t="s">
        <v>1036</v>
      </c>
      <c r="B71" s="220" t="s">
        <v>1035</v>
      </c>
      <c r="C71" s="19" t="s">
        <v>200</v>
      </c>
      <c r="D71" s="60" t="s">
        <v>186</v>
      </c>
      <c r="E71" s="56">
        <v>0</v>
      </c>
      <c r="F71" s="19" t="s">
        <v>751</v>
      </c>
      <c r="G71" s="60" t="s">
        <v>767</v>
      </c>
      <c r="H71" s="56">
        <v>0</v>
      </c>
      <c r="I71" s="19" t="s">
        <v>177</v>
      </c>
      <c r="J71" s="60" t="s">
        <v>158</v>
      </c>
      <c r="K71" s="61">
        <v>100</v>
      </c>
      <c r="L71" s="42">
        <f>E71+H71+K71</f>
        <v>100</v>
      </c>
      <c r="M71" s="60">
        <v>3</v>
      </c>
      <c r="N71" s="202">
        <f>L71/M71</f>
        <v>33.333333333333336</v>
      </c>
    </row>
    <row r="72" spans="1:14">
      <c r="A72" s="219" t="s">
        <v>1028</v>
      </c>
      <c r="B72" s="220" t="s">
        <v>1027</v>
      </c>
      <c r="C72" s="19" t="s">
        <v>340</v>
      </c>
      <c r="D72" s="60" t="s">
        <v>243</v>
      </c>
      <c r="E72" s="56">
        <v>75</v>
      </c>
      <c r="F72" s="19" t="s">
        <v>178</v>
      </c>
      <c r="G72" s="27" t="s">
        <v>166</v>
      </c>
      <c r="H72" s="56">
        <v>0</v>
      </c>
      <c r="I72" s="19" t="s">
        <v>177</v>
      </c>
      <c r="J72" s="60" t="s">
        <v>158</v>
      </c>
      <c r="K72" s="61">
        <v>100</v>
      </c>
      <c r="L72" s="42">
        <f>E72+H72+K72</f>
        <v>175</v>
      </c>
      <c r="M72" s="60">
        <v>3</v>
      </c>
      <c r="N72" s="202">
        <f>L72/M72</f>
        <v>58.333333333333336</v>
      </c>
    </row>
    <row r="73" spans="1:14">
      <c r="A73" s="219" t="s">
        <v>1008</v>
      </c>
      <c r="B73" s="220" t="s">
        <v>1007</v>
      </c>
      <c r="C73" s="19" t="s">
        <v>128</v>
      </c>
      <c r="D73" s="27" t="s">
        <v>186</v>
      </c>
      <c r="E73" s="56">
        <v>75</v>
      </c>
      <c r="F73" t="s">
        <v>768</v>
      </c>
      <c r="G73" s="60" t="s">
        <v>769</v>
      </c>
      <c r="H73" s="56">
        <v>33</v>
      </c>
      <c r="I73" s="19" t="s">
        <v>234</v>
      </c>
      <c r="J73" s="27"/>
      <c r="K73" s="61">
        <v>100</v>
      </c>
      <c r="L73" s="42">
        <f>E73+H73+K73</f>
        <v>208</v>
      </c>
      <c r="M73" s="60">
        <v>3</v>
      </c>
      <c r="N73" s="202">
        <f>L73/M73</f>
        <v>69.333333333333329</v>
      </c>
    </row>
    <row r="74" spans="1:14">
      <c r="A74" s="219" t="s">
        <v>1026</v>
      </c>
      <c r="B74" s="220" t="s">
        <v>1025</v>
      </c>
      <c r="C74" s="19" t="s">
        <v>200</v>
      </c>
      <c r="D74" s="27" t="s">
        <v>186</v>
      </c>
      <c r="E74" s="56">
        <v>0</v>
      </c>
      <c r="F74" t="s">
        <v>768</v>
      </c>
      <c r="G74" s="60" t="s">
        <v>769</v>
      </c>
      <c r="H74" s="56">
        <v>33</v>
      </c>
      <c r="I74" s="19" t="s">
        <v>234</v>
      </c>
      <c r="J74" s="27"/>
      <c r="K74" s="61">
        <v>100</v>
      </c>
      <c r="L74" s="42">
        <f>E74+H74+K74</f>
        <v>133</v>
      </c>
      <c r="M74" s="60">
        <v>3</v>
      </c>
      <c r="N74" s="202">
        <f>L74/M74</f>
        <v>44.333333333333336</v>
      </c>
    </row>
    <row r="75" spans="1:14">
      <c r="A75" s="219" t="s">
        <v>966</v>
      </c>
      <c r="B75" s="220" t="s">
        <v>965</v>
      </c>
      <c r="C75" s="19" t="s">
        <v>342</v>
      </c>
      <c r="D75" s="27" t="s">
        <v>251</v>
      </c>
      <c r="E75" s="56">
        <v>75</v>
      </c>
      <c r="F75" s="19" t="s">
        <v>799</v>
      </c>
      <c r="G75" s="27"/>
      <c r="H75" s="56">
        <v>33</v>
      </c>
      <c r="I75" s="19" t="s">
        <v>176</v>
      </c>
      <c r="J75" s="60" t="s">
        <v>187</v>
      </c>
      <c r="K75" s="61">
        <v>0</v>
      </c>
      <c r="L75" s="42">
        <f>E75+H75+K75</f>
        <v>108</v>
      </c>
      <c r="M75" s="60">
        <v>3</v>
      </c>
      <c r="N75" s="202">
        <f>L75/M75</f>
        <v>36</v>
      </c>
    </row>
    <row r="76" spans="1:14">
      <c r="A76" s="219" t="s">
        <v>1046</v>
      </c>
      <c r="B76" s="220" t="s">
        <v>1045</v>
      </c>
      <c r="C76" s="19" t="s">
        <v>344</v>
      </c>
      <c r="D76" s="60" t="s">
        <v>245</v>
      </c>
      <c r="E76" s="56">
        <v>50</v>
      </c>
      <c r="F76" s="19" t="s">
        <v>789</v>
      </c>
      <c r="G76" s="27"/>
      <c r="H76" s="56">
        <v>33</v>
      </c>
      <c r="I76" s="19" t="s">
        <v>241</v>
      </c>
      <c r="J76" s="27" t="s">
        <v>30</v>
      </c>
      <c r="K76" s="61">
        <v>33</v>
      </c>
      <c r="L76" s="42">
        <f>E76+H76+K76</f>
        <v>116</v>
      </c>
      <c r="M76" s="60">
        <v>3</v>
      </c>
      <c r="N76" s="202">
        <f>L76/M76</f>
        <v>38.666666666666664</v>
      </c>
    </row>
    <row r="77" spans="1:14">
      <c r="A77" s="219" t="s">
        <v>850</v>
      </c>
      <c r="B77" s="220" t="s">
        <v>849</v>
      </c>
      <c r="C77" s="19" t="s">
        <v>206</v>
      </c>
      <c r="D77" s="27" t="s">
        <v>198</v>
      </c>
      <c r="E77" s="56">
        <v>75</v>
      </c>
      <c r="F77" s="19" t="s">
        <v>789</v>
      </c>
      <c r="G77" s="27"/>
      <c r="H77" s="56">
        <v>33</v>
      </c>
      <c r="I77" s="19" t="s">
        <v>234</v>
      </c>
      <c r="J77" s="27" t="s">
        <v>187</v>
      </c>
      <c r="K77" s="61">
        <v>100</v>
      </c>
      <c r="L77" s="42">
        <f>E77+H77+K77</f>
        <v>208</v>
      </c>
      <c r="M77" s="60">
        <v>3</v>
      </c>
      <c r="N77" s="202">
        <f>L77/M77</f>
        <v>69.333333333333329</v>
      </c>
    </row>
    <row r="78" spans="1:14">
      <c r="A78" s="219" t="s">
        <v>896</v>
      </c>
      <c r="B78" s="220" t="s">
        <v>895</v>
      </c>
      <c r="C78" s="19" t="s">
        <v>345</v>
      </c>
      <c r="D78" s="27" t="s">
        <v>30</v>
      </c>
      <c r="E78" s="56">
        <v>75</v>
      </c>
      <c r="F78" s="19" t="s">
        <v>797</v>
      </c>
      <c r="G78" s="27"/>
      <c r="H78" s="56">
        <v>0</v>
      </c>
      <c r="I78" s="19" t="s">
        <v>176</v>
      </c>
      <c r="J78" s="64" t="s">
        <v>187</v>
      </c>
      <c r="K78" s="61">
        <v>0</v>
      </c>
      <c r="L78" s="42">
        <f>E78+H78+K78</f>
        <v>75</v>
      </c>
      <c r="M78" s="60">
        <v>3</v>
      </c>
      <c r="N78" s="202">
        <f>L78/M78</f>
        <v>25</v>
      </c>
    </row>
    <row r="79" spans="1:14">
      <c r="A79" s="219" t="s">
        <v>1006</v>
      </c>
      <c r="B79" s="220" t="s">
        <v>1005</v>
      </c>
      <c r="C79" s="19" t="s">
        <v>200</v>
      </c>
      <c r="D79" s="60" t="s">
        <v>186</v>
      </c>
      <c r="E79" s="56">
        <v>0</v>
      </c>
      <c r="F79" s="19" t="s">
        <v>800</v>
      </c>
      <c r="G79" s="60" t="s">
        <v>801</v>
      </c>
      <c r="H79" s="56">
        <v>33</v>
      </c>
      <c r="I79" s="19" t="s">
        <v>234</v>
      </c>
      <c r="J79" s="27" t="s">
        <v>30</v>
      </c>
      <c r="K79" s="61">
        <v>100</v>
      </c>
      <c r="L79" s="42">
        <f>E79+H79+K79</f>
        <v>133</v>
      </c>
      <c r="M79" s="60">
        <v>3</v>
      </c>
      <c r="N79" s="202">
        <f>L79/M79</f>
        <v>44.333333333333336</v>
      </c>
    </row>
    <row r="80" spans="1:14">
      <c r="A80" s="219" t="s">
        <v>972</v>
      </c>
      <c r="B80" s="220" t="s">
        <v>971</v>
      </c>
      <c r="C80" s="19" t="s">
        <v>347</v>
      </c>
      <c r="D80" s="60" t="s">
        <v>243</v>
      </c>
      <c r="E80" s="56">
        <v>100</v>
      </c>
      <c r="F80" s="19" t="s">
        <v>771</v>
      </c>
      <c r="G80" s="60" t="s">
        <v>770</v>
      </c>
      <c r="H80" s="56">
        <v>33</v>
      </c>
      <c r="I80" s="19" t="s">
        <v>346</v>
      </c>
      <c r="J80" s="27" t="s">
        <v>30</v>
      </c>
      <c r="K80" s="61">
        <v>66</v>
      </c>
      <c r="L80" s="42">
        <f>E80+H80+K80</f>
        <v>199</v>
      </c>
      <c r="M80" s="60">
        <v>3</v>
      </c>
      <c r="N80" s="202">
        <f>L80/M80</f>
        <v>66.333333333333329</v>
      </c>
    </row>
    <row r="81" spans="1:14">
      <c r="A81" s="219" t="s">
        <v>970</v>
      </c>
      <c r="B81" s="220" t="s">
        <v>969</v>
      </c>
      <c r="C81" s="43" t="s">
        <v>200</v>
      </c>
      <c r="D81" s="69" t="s">
        <v>186</v>
      </c>
      <c r="E81" s="56">
        <v>0</v>
      </c>
      <c r="F81" s="19" t="s">
        <v>772</v>
      </c>
      <c r="G81" s="60" t="s">
        <v>773</v>
      </c>
      <c r="H81" s="56">
        <v>100</v>
      </c>
      <c r="I81" s="19" t="s">
        <v>176</v>
      </c>
      <c r="J81" s="27" t="s">
        <v>158</v>
      </c>
      <c r="K81" s="61">
        <v>0</v>
      </c>
      <c r="L81" s="42">
        <f>E81+H81+K81</f>
        <v>100</v>
      </c>
      <c r="M81" s="60">
        <v>3</v>
      </c>
      <c r="N81" s="202">
        <f>L81/M81</f>
        <v>33.333333333333336</v>
      </c>
    </row>
    <row r="82" spans="1:14">
      <c r="A82" s="219" t="s">
        <v>996</v>
      </c>
      <c r="B82" s="220" t="s">
        <v>995</v>
      </c>
      <c r="C82" s="19" t="s">
        <v>219</v>
      </c>
      <c r="D82" s="27" t="s">
        <v>199</v>
      </c>
      <c r="E82" s="56">
        <v>50</v>
      </c>
      <c r="F82" s="19" t="s">
        <v>774</v>
      </c>
      <c r="G82" s="60" t="s">
        <v>722</v>
      </c>
      <c r="H82" s="56">
        <v>33</v>
      </c>
      <c r="I82" s="19" t="s">
        <v>176</v>
      </c>
      <c r="J82" s="27" t="s">
        <v>158</v>
      </c>
      <c r="K82" s="61">
        <v>0</v>
      </c>
      <c r="L82" s="42">
        <f>E82+H82+K82</f>
        <v>83</v>
      </c>
      <c r="M82" s="60">
        <v>3</v>
      </c>
      <c r="N82" s="202">
        <f>L82/M82</f>
        <v>27.666666666666668</v>
      </c>
    </row>
    <row r="83" spans="1:14">
      <c r="A83" s="219" t="s">
        <v>1012</v>
      </c>
      <c r="B83" s="221" t="s">
        <v>1011</v>
      </c>
      <c r="C83" s="19" t="s">
        <v>200</v>
      </c>
      <c r="D83" s="60" t="s">
        <v>186</v>
      </c>
      <c r="E83" s="56">
        <v>0</v>
      </c>
      <c r="F83" s="19" t="s">
        <v>775</v>
      </c>
      <c r="G83" s="60" t="s">
        <v>722</v>
      </c>
      <c r="H83" s="56">
        <v>33</v>
      </c>
      <c r="I83" s="19" t="s">
        <v>176</v>
      </c>
      <c r="J83" s="27" t="s">
        <v>158</v>
      </c>
      <c r="K83" s="61">
        <v>0</v>
      </c>
      <c r="L83" s="42">
        <f>E83+H83+K83</f>
        <v>33</v>
      </c>
      <c r="M83" s="60">
        <v>3</v>
      </c>
      <c r="N83" s="202">
        <f>L83/M83</f>
        <v>11</v>
      </c>
    </row>
    <row r="84" spans="1:14">
      <c r="A84" s="219" t="s">
        <v>926</v>
      </c>
      <c r="B84" s="220" t="s">
        <v>925</v>
      </c>
      <c r="C84" s="19" t="s">
        <v>200</v>
      </c>
      <c r="D84" s="60" t="s">
        <v>186</v>
      </c>
      <c r="E84" s="56">
        <v>0</v>
      </c>
      <c r="F84" s="19" t="s">
        <v>776</v>
      </c>
      <c r="G84" s="60" t="s">
        <v>722</v>
      </c>
      <c r="H84" s="56">
        <v>33</v>
      </c>
      <c r="I84" s="19" t="s">
        <v>176</v>
      </c>
      <c r="J84" s="27" t="s">
        <v>158</v>
      </c>
      <c r="K84" s="61">
        <v>0</v>
      </c>
      <c r="L84" s="42">
        <f>E84+H84+K84</f>
        <v>33</v>
      </c>
      <c r="M84" s="60">
        <v>3</v>
      </c>
      <c r="N84" s="202">
        <f>L84/M84</f>
        <v>11</v>
      </c>
    </row>
    <row r="85" spans="1:14">
      <c r="A85" s="219" t="s">
        <v>1032</v>
      </c>
      <c r="B85" s="220" t="s">
        <v>1031</v>
      </c>
      <c r="C85" s="19" t="s">
        <v>614</v>
      </c>
      <c r="D85" s="60" t="s">
        <v>251</v>
      </c>
      <c r="E85" s="56">
        <v>50</v>
      </c>
      <c r="F85" s="19" t="s">
        <v>727</v>
      </c>
      <c r="G85" s="60" t="s">
        <v>721</v>
      </c>
      <c r="H85" s="56">
        <v>0</v>
      </c>
      <c r="I85" s="19" t="s">
        <v>176</v>
      </c>
      <c r="J85" s="27" t="s">
        <v>158</v>
      </c>
      <c r="K85" s="61">
        <v>0</v>
      </c>
      <c r="L85" s="42">
        <f>E85+H85+K85</f>
        <v>50</v>
      </c>
      <c r="M85" s="60">
        <v>3</v>
      </c>
      <c r="N85" s="202">
        <f>L85/M85</f>
        <v>16.666666666666668</v>
      </c>
    </row>
    <row r="86" spans="1:14">
      <c r="A86" s="219" t="s">
        <v>968</v>
      </c>
      <c r="B86" s="220" t="s">
        <v>967</v>
      </c>
      <c r="C86" s="19" t="s">
        <v>638</v>
      </c>
      <c r="D86" s="60" t="s">
        <v>245</v>
      </c>
      <c r="E86" s="56">
        <v>0</v>
      </c>
      <c r="F86" s="19" t="s">
        <v>777</v>
      </c>
      <c r="G86" s="60" t="s">
        <v>722</v>
      </c>
      <c r="H86" s="56">
        <v>66</v>
      </c>
      <c r="I86" s="19" t="s">
        <v>176</v>
      </c>
      <c r="J86" s="27" t="s">
        <v>158</v>
      </c>
      <c r="K86" s="61">
        <v>0</v>
      </c>
      <c r="L86" s="42">
        <f>E86+H86+K86</f>
        <v>66</v>
      </c>
      <c r="M86" s="60">
        <v>3</v>
      </c>
      <c r="N86" s="202">
        <f>L86/M86</f>
        <v>22</v>
      </c>
    </row>
    <row r="87" spans="1:14">
      <c r="A87" s="219" t="s">
        <v>958</v>
      </c>
      <c r="B87" s="220" t="s">
        <v>957</v>
      </c>
      <c r="C87" s="19" t="s">
        <v>624</v>
      </c>
      <c r="D87" s="60" t="s">
        <v>245</v>
      </c>
      <c r="E87" s="56">
        <v>50</v>
      </c>
      <c r="F87" s="19" t="s">
        <v>775</v>
      </c>
      <c r="G87" s="60" t="s">
        <v>722</v>
      </c>
      <c r="H87" s="56">
        <v>33</v>
      </c>
      <c r="I87" s="19" t="s">
        <v>176</v>
      </c>
      <c r="J87" s="27" t="s">
        <v>158</v>
      </c>
      <c r="K87" s="61">
        <v>0</v>
      </c>
      <c r="L87" s="42">
        <f>E87+H87+K87</f>
        <v>83</v>
      </c>
      <c r="M87" s="60">
        <v>3</v>
      </c>
      <c r="N87" s="202">
        <f>L87/M87</f>
        <v>27.666666666666668</v>
      </c>
    </row>
    <row r="88" spans="1:14">
      <c r="A88" s="219" t="s">
        <v>1054</v>
      </c>
      <c r="B88" s="220" t="s">
        <v>1053</v>
      </c>
      <c r="C88" s="19" t="s">
        <v>628</v>
      </c>
      <c r="D88" s="60" t="s">
        <v>245</v>
      </c>
      <c r="E88" s="56">
        <v>50</v>
      </c>
      <c r="F88" s="19" t="s">
        <v>774</v>
      </c>
      <c r="G88" s="60" t="s">
        <v>722</v>
      </c>
      <c r="H88" s="56">
        <v>33</v>
      </c>
      <c r="I88" s="19" t="s">
        <v>176</v>
      </c>
      <c r="J88" s="27" t="s">
        <v>158</v>
      </c>
      <c r="K88" s="61">
        <v>0</v>
      </c>
      <c r="L88" s="42">
        <f>E88+H88+K88</f>
        <v>83</v>
      </c>
      <c r="M88" s="60">
        <v>3</v>
      </c>
      <c r="N88" s="202">
        <f>L88/M88</f>
        <v>27.666666666666668</v>
      </c>
    </row>
    <row r="89" spans="1:14">
      <c r="A89" s="219" t="s">
        <v>924</v>
      </c>
      <c r="B89" s="220" t="s">
        <v>923</v>
      </c>
      <c r="C89" s="19" t="s">
        <v>628</v>
      </c>
      <c r="D89" s="60" t="s">
        <v>245</v>
      </c>
      <c r="E89" s="56">
        <v>50</v>
      </c>
      <c r="F89" s="19" t="s">
        <v>774</v>
      </c>
      <c r="G89" s="60" t="s">
        <v>722</v>
      </c>
      <c r="H89" s="56">
        <v>33</v>
      </c>
      <c r="I89" s="19" t="s">
        <v>176</v>
      </c>
      <c r="J89" s="27" t="s">
        <v>158</v>
      </c>
      <c r="K89" s="61">
        <v>0</v>
      </c>
      <c r="L89" s="42">
        <f>E89+H89+K89</f>
        <v>83</v>
      </c>
      <c r="M89" s="60">
        <v>3</v>
      </c>
      <c r="N89" s="202">
        <f>L89/M89</f>
        <v>27.666666666666668</v>
      </c>
    </row>
    <row r="90" spans="1:14">
      <c r="A90" s="219" t="s">
        <v>1038</v>
      </c>
      <c r="B90" s="220" t="s">
        <v>1037</v>
      </c>
      <c r="C90" s="19" t="s">
        <v>635</v>
      </c>
      <c r="D90" s="60" t="s">
        <v>245</v>
      </c>
      <c r="E90" s="56">
        <v>50</v>
      </c>
      <c r="F90" s="19" t="s">
        <v>774</v>
      </c>
      <c r="G90" s="60" t="s">
        <v>722</v>
      </c>
      <c r="H90" s="56">
        <v>33</v>
      </c>
      <c r="I90" s="19" t="s">
        <v>176</v>
      </c>
      <c r="J90" s="27" t="s">
        <v>158</v>
      </c>
      <c r="K90" s="61">
        <v>0</v>
      </c>
      <c r="L90" s="42">
        <f>E90+H90+K90</f>
        <v>83</v>
      </c>
      <c r="M90" s="60">
        <v>3</v>
      </c>
      <c r="N90" s="202">
        <f>L90/M90</f>
        <v>27.666666666666668</v>
      </c>
    </row>
    <row r="91" spans="1:14">
      <c r="A91" s="219" t="s">
        <v>822</v>
      </c>
      <c r="B91" s="220" t="s">
        <v>821</v>
      </c>
      <c r="C91" s="19" t="s">
        <v>196</v>
      </c>
      <c r="D91" s="27" t="s">
        <v>197</v>
      </c>
      <c r="E91" s="56">
        <v>100</v>
      </c>
      <c r="F91" s="19" t="s">
        <v>796</v>
      </c>
      <c r="G91" s="27"/>
      <c r="H91" s="56"/>
      <c r="I91" s="19" t="s">
        <v>176</v>
      </c>
      <c r="J91" s="60" t="s">
        <v>187</v>
      </c>
      <c r="K91" s="61">
        <v>0</v>
      </c>
      <c r="L91" s="42">
        <f>E91+H91+K91</f>
        <v>100</v>
      </c>
      <c r="M91" s="60">
        <v>2</v>
      </c>
      <c r="N91" s="202">
        <f>L91/M91</f>
        <v>50</v>
      </c>
    </row>
    <row r="92" spans="1:14">
      <c r="A92" s="219" t="s">
        <v>892</v>
      </c>
      <c r="B92" s="220" t="s">
        <v>891</v>
      </c>
      <c r="C92" s="19" t="s">
        <v>216</v>
      </c>
      <c r="D92" s="27" t="s">
        <v>186</v>
      </c>
      <c r="E92" s="56">
        <v>100</v>
      </c>
      <c r="F92" s="19" t="s">
        <v>783</v>
      </c>
      <c r="G92" s="60" t="s">
        <v>784</v>
      </c>
      <c r="H92" s="56">
        <v>33</v>
      </c>
      <c r="I92" s="19" t="s">
        <v>176</v>
      </c>
      <c r="J92" s="60" t="s">
        <v>30</v>
      </c>
      <c r="K92" s="61">
        <v>0</v>
      </c>
      <c r="L92" s="42">
        <f>E92+H92+K92</f>
        <v>133</v>
      </c>
      <c r="M92" s="60">
        <v>3</v>
      </c>
      <c r="N92" s="202">
        <f>L92/M92</f>
        <v>44.333333333333336</v>
      </c>
    </row>
    <row r="93" spans="1:14">
      <c r="A93" s="219" t="s">
        <v>832</v>
      </c>
      <c r="B93" s="220" t="s">
        <v>831</v>
      </c>
      <c r="C93" s="19" t="s">
        <v>200</v>
      </c>
      <c r="D93" s="27" t="s">
        <v>186</v>
      </c>
      <c r="E93" s="56">
        <v>0</v>
      </c>
      <c r="F93" s="19" t="s">
        <v>783</v>
      </c>
      <c r="G93" s="60" t="s">
        <v>784</v>
      </c>
      <c r="H93" s="56">
        <v>33</v>
      </c>
      <c r="I93" s="19" t="s">
        <v>176</v>
      </c>
      <c r="J93" s="60" t="s">
        <v>30</v>
      </c>
      <c r="K93" s="61">
        <v>0</v>
      </c>
      <c r="L93" s="42">
        <f>E93+H93+K93</f>
        <v>33</v>
      </c>
      <c r="M93" s="60">
        <v>3</v>
      </c>
      <c r="N93" s="202">
        <f>L93/M93</f>
        <v>11</v>
      </c>
    </row>
    <row r="94" spans="1:14">
      <c r="A94" s="219" t="s">
        <v>962</v>
      </c>
      <c r="B94" s="221" t="s">
        <v>961</v>
      </c>
      <c r="C94" s="19" t="s">
        <v>357</v>
      </c>
      <c r="D94" s="27" t="s">
        <v>245</v>
      </c>
      <c r="E94" s="56">
        <v>25</v>
      </c>
      <c r="F94" s="19" t="s">
        <v>778</v>
      </c>
      <c r="G94" s="60" t="s">
        <v>779</v>
      </c>
      <c r="H94" s="56">
        <v>33</v>
      </c>
      <c r="I94" s="19" t="s">
        <v>176</v>
      </c>
      <c r="J94" s="60" t="s">
        <v>30</v>
      </c>
      <c r="K94" s="61">
        <v>0</v>
      </c>
      <c r="L94" s="42">
        <f>E94+H94+K94</f>
        <v>58</v>
      </c>
      <c r="M94" s="60">
        <v>3</v>
      </c>
      <c r="N94" s="202">
        <f>L94/M94</f>
        <v>19.333333333333332</v>
      </c>
    </row>
    <row r="95" spans="1:14">
      <c r="A95" s="219" t="s">
        <v>820</v>
      </c>
      <c r="B95" s="220" t="s">
        <v>819</v>
      </c>
      <c r="C95" s="19" t="s">
        <v>200</v>
      </c>
      <c r="D95" s="27" t="s">
        <v>186</v>
      </c>
      <c r="E95" s="56">
        <v>0</v>
      </c>
      <c r="F95" s="19" t="s">
        <v>781</v>
      </c>
      <c r="G95" s="60" t="s">
        <v>782</v>
      </c>
      <c r="H95" s="56">
        <v>100</v>
      </c>
      <c r="I95" s="19" t="s">
        <v>537</v>
      </c>
      <c r="J95" s="60" t="s">
        <v>277</v>
      </c>
      <c r="K95" s="61">
        <v>100</v>
      </c>
      <c r="L95" s="42">
        <f>E95+H95+K95</f>
        <v>200</v>
      </c>
      <c r="M95" s="60">
        <v>3</v>
      </c>
      <c r="N95" s="202">
        <f>L95/M95</f>
        <v>66.666666666666671</v>
      </c>
    </row>
    <row r="96" spans="1:14">
      <c r="A96" s="219" t="s">
        <v>954</v>
      </c>
      <c r="B96" s="220" t="s">
        <v>953</v>
      </c>
      <c r="C96" s="19" t="s">
        <v>359</v>
      </c>
      <c r="D96" s="27" t="s">
        <v>245</v>
      </c>
      <c r="E96" s="56">
        <v>75</v>
      </c>
      <c r="F96" s="19" t="s">
        <v>780</v>
      </c>
      <c r="G96" s="60" t="s">
        <v>782</v>
      </c>
      <c r="H96" s="56">
        <v>100</v>
      </c>
      <c r="I96" s="19" t="s">
        <v>234</v>
      </c>
      <c r="J96" s="60" t="s">
        <v>158</v>
      </c>
      <c r="K96" s="61">
        <v>100</v>
      </c>
      <c r="L96" s="42">
        <f>E96+H96+K96</f>
        <v>275</v>
      </c>
      <c r="M96" s="60">
        <v>3</v>
      </c>
      <c r="N96" s="202">
        <f>L96/M96</f>
        <v>91.666666666666671</v>
      </c>
    </row>
    <row r="97" spans="1:14">
      <c r="A97" s="219" t="s">
        <v>838</v>
      </c>
      <c r="B97" s="220" t="s">
        <v>837</v>
      </c>
      <c r="C97" s="19" t="s">
        <v>193</v>
      </c>
      <c r="D97" s="27" t="s">
        <v>194</v>
      </c>
      <c r="E97" s="56">
        <v>100</v>
      </c>
      <c r="F97" s="19" t="s">
        <v>780</v>
      </c>
      <c r="G97" s="60" t="s">
        <v>782</v>
      </c>
      <c r="H97" s="56">
        <v>100</v>
      </c>
      <c r="I97" s="19" t="s">
        <v>234</v>
      </c>
      <c r="J97" s="60" t="s">
        <v>158</v>
      </c>
      <c r="K97" s="61">
        <v>100</v>
      </c>
      <c r="L97" s="42">
        <f>E97+H97+K97</f>
        <v>300</v>
      </c>
      <c r="M97" s="60">
        <v>3</v>
      </c>
      <c r="N97" s="202">
        <f>L97/M97</f>
        <v>100</v>
      </c>
    </row>
    <row r="98" spans="1:14">
      <c r="A98" s="219" t="s">
        <v>880</v>
      </c>
      <c r="B98" s="220" t="s">
        <v>879</v>
      </c>
      <c r="C98" s="19" t="s">
        <v>195</v>
      </c>
      <c r="D98" s="60" t="s">
        <v>253</v>
      </c>
      <c r="E98" s="56">
        <v>100</v>
      </c>
      <c r="F98" s="19" t="s">
        <v>780</v>
      </c>
      <c r="G98" s="60" t="s">
        <v>782</v>
      </c>
      <c r="H98" s="56">
        <v>100</v>
      </c>
      <c r="I98" s="19" t="s">
        <v>234</v>
      </c>
      <c r="J98" s="60" t="s">
        <v>158</v>
      </c>
      <c r="K98" s="61">
        <v>100</v>
      </c>
      <c r="L98" s="42">
        <f>E98+H98+K98</f>
        <v>300</v>
      </c>
      <c r="M98" s="60">
        <v>3</v>
      </c>
      <c r="N98" s="202">
        <f>L98/M98</f>
        <v>100</v>
      </c>
    </row>
    <row r="99" spans="1:14">
      <c r="A99" s="219" t="s">
        <v>1052</v>
      </c>
      <c r="B99" s="220" t="s">
        <v>1051</v>
      </c>
      <c r="C99" s="19" t="s">
        <v>364</v>
      </c>
      <c r="D99" s="27" t="s">
        <v>254</v>
      </c>
      <c r="E99" s="56">
        <v>100</v>
      </c>
      <c r="F99" s="19" t="s">
        <v>743</v>
      </c>
      <c r="G99" s="60" t="s">
        <v>742</v>
      </c>
      <c r="H99" s="56">
        <v>33</v>
      </c>
      <c r="I99" s="19" t="s">
        <v>176</v>
      </c>
      <c r="J99" s="27" t="s">
        <v>158</v>
      </c>
      <c r="K99" s="61">
        <v>0</v>
      </c>
      <c r="L99" s="42">
        <f>E99+H99+K99</f>
        <v>133</v>
      </c>
      <c r="M99" s="60">
        <v>3</v>
      </c>
      <c r="N99" s="202">
        <f>L99/M99</f>
        <v>44.333333333333336</v>
      </c>
    </row>
    <row r="100" spans="1:14">
      <c r="A100" s="219" t="s">
        <v>824</v>
      </c>
      <c r="B100" s="221" t="s">
        <v>823</v>
      </c>
      <c r="C100" s="19" t="s">
        <v>200</v>
      </c>
      <c r="D100" s="27" t="s">
        <v>186</v>
      </c>
      <c r="E100" s="56">
        <v>0</v>
      </c>
      <c r="F100" s="19" t="s">
        <v>744</v>
      </c>
      <c r="G100" s="60" t="s">
        <v>745</v>
      </c>
      <c r="H100" s="56">
        <v>0</v>
      </c>
      <c r="I100" s="19" t="s">
        <v>176</v>
      </c>
      <c r="J100" s="27" t="s">
        <v>158</v>
      </c>
      <c r="K100" s="61">
        <v>0</v>
      </c>
      <c r="L100" s="42">
        <f>E100+H100+K100</f>
        <v>0</v>
      </c>
      <c r="M100" s="60">
        <v>3</v>
      </c>
      <c r="N100" s="202">
        <f>L100/M100</f>
        <v>0</v>
      </c>
    </row>
    <row r="101" spans="1:14">
      <c r="A101" s="219" t="s">
        <v>1022</v>
      </c>
      <c r="B101" s="220" t="s">
        <v>1021</v>
      </c>
      <c r="C101" s="19" t="s">
        <v>365</v>
      </c>
      <c r="D101" s="27" t="s">
        <v>30</v>
      </c>
      <c r="E101" s="56">
        <v>75</v>
      </c>
      <c r="F101" s="19" t="s">
        <v>743</v>
      </c>
      <c r="G101" s="60" t="s">
        <v>742</v>
      </c>
      <c r="H101" s="56">
        <v>33</v>
      </c>
      <c r="I101" s="19" t="s">
        <v>176</v>
      </c>
      <c r="J101" s="27" t="s">
        <v>158</v>
      </c>
      <c r="K101" s="61">
        <v>0</v>
      </c>
      <c r="L101" s="42">
        <f>E101+H101+K101</f>
        <v>108</v>
      </c>
      <c r="M101" s="60">
        <v>3</v>
      </c>
      <c r="N101" s="202">
        <f>L101/M101</f>
        <v>36</v>
      </c>
    </row>
    <row r="102" spans="1:14">
      <c r="A102" s="219" t="s">
        <v>858</v>
      </c>
      <c r="B102" s="221" t="s">
        <v>857</v>
      </c>
      <c r="C102" s="19" t="s">
        <v>227</v>
      </c>
      <c r="D102" s="60" t="s">
        <v>228</v>
      </c>
      <c r="E102" s="56">
        <v>0</v>
      </c>
      <c r="F102" s="19" t="s">
        <v>743</v>
      </c>
      <c r="G102" s="60" t="s">
        <v>742</v>
      </c>
      <c r="H102" s="56">
        <v>33</v>
      </c>
      <c r="I102" s="19" t="s">
        <v>176</v>
      </c>
      <c r="J102" s="27" t="s">
        <v>158</v>
      </c>
      <c r="K102" s="61">
        <v>0</v>
      </c>
      <c r="L102" s="42">
        <f>E102+H102+K102</f>
        <v>33</v>
      </c>
      <c r="M102" s="60">
        <v>3</v>
      </c>
      <c r="N102" s="202">
        <f>L102/M102</f>
        <v>11</v>
      </c>
    </row>
    <row r="103" spans="1:14">
      <c r="A103" s="219" t="s">
        <v>984</v>
      </c>
      <c r="B103" s="220" t="s">
        <v>983</v>
      </c>
      <c r="C103" s="19" t="s">
        <v>368</v>
      </c>
      <c r="D103" s="27" t="s">
        <v>105</v>
      </c>
      <c r="E103" s="56">
        <v>75</v>
      </c>
      <c r="F103" s="19" t="s">
        <v>744</v>
      </c>
      <c r="G103" s="60" t="s">
        <v>745</v>
      </c>
      <c r="H103" s="56">
        <v>0</v>
      </c>
      <c r="I103" s="19" t="s">
        <v>176</v>
      </c>
      <c r="J103" s="27" t="s">
        <v>158</v>
      </c>
      <c r="K103" s="61">
        <v>0</v>
      </c>
      <c r="L103" s="42">
        <f>E103+H103+K103</f>
        <v>75</v>
      </c>
      <c r="M103" s="60">
        <v>3</v>
      </c>
      <c r="N103" s="202">
        <f>L103/M103</f>
        <v>25</v>
      </c>
    </row>
    <row r="104" spans="1:14">
      <c r="A104" s="219" t="s">
        <v>1010</v>
      </c>
      <c r="B104" s="220" t="s">
        <v>1009</v>
      </c>
      <c r="C104" s="19" t="s">
        <v>224</v>
      </c>
      <c r="D104" s="60" t="s">
        <v>187</v>
      </c>
      <c r="E104" s="56">
        <v>75</v>
      </c>
      <c r="F104" s="19" t="s">
        <v>744</v>
      </c>
      <c r="G104" s="60" t="s">
        <v>745</v>
      </c>
      <c r="H104" s="56">
        <v>0</v>
      </c>
      <c r="I104" s="19" t="s">
        <v>176</v>
      </c>
      <c r="J104" s="27" t="s">
        <v>158</v>
      </c>
      <c r="K104" s="61">
        <v>0</v>
      </c>
      <c r="L104" s="42">
        <f>E104+H104+K104</f>
        <v>75</v>
      </c>
      <c r="M104" s="60">
        <v>3</v>
      </c>
      <c r="N104" s="202">
        <f>L104/M104</f>
        <v>25</v>
      </c>
    </row>
    <row r="105" spans="1:14">
      <c r="A105" s="219" t="s">
        <v>986</v>
      </c>
      <c r="B105" s="220" t="s">
        <v>985</v>
      </c>
      <c r="C105" s="19" t="s">
        <v>200</v>
      </c>
      <c r="D105" s="27" t="s">
        <v>186</v>
      </c>
      <c r="E105" s="56">
        <v>0</v>
      </c>
      <c r="F105" s="19" t="s">
        <v>744</v>
      </c>
      <c r="G105" s="60" t="s">
        <v>745</v>
      </c>
      <c r="H105" s="56">
        <v>0</v>
      </c>
      <c r="I105" s="19" t="s">
        <v>176</v>
      </c>
      <c r="J105" s="27" t="s">
        <v>158</v>
      </c>
      <c r="K105" s="61">
        <v>0</v>
      </c>
      <c r="L105" s="42">
        <f>E105+H105+K105</f>
        <v>0</v>
      </c>
      <c r="M105" s="60">
        <v>3</v>
      </c>
      <c r="N105" s="202">
        <f>L105/M105</f>
        <v>0</v>
      </c>
    </row>
    <row r="106" spans="1:14">
      <c r="A106" s="219" t="s">
        <v>994</v>
      </c>
      <c r="B106" s="220" t="s">
        <v>993</v>
      </c>
      <c r="C106" s="19" t="s">
        <v>200</v>
      </c>
      <c r="D106" s="27" t="s">
        <v>186</v>
      </c>
      <c r="E106" s="56">
        <v>0</v>
      </c>
      <c r="F106" s="19" t="s">
        <v>744</v>
      </c>
      <c r="G106" s="60" t="s">
        <v>745</v>
      </c>
      <c r="H106" s="56">
        <v>0</v>
      </c>
      <c r="I106" s="19" t="s">
        <v>176</v>
      </c>
      <c r="J106" s="27" t="s">
        <v>158</v>
      </c>
      <c r="K106" s="61">
        <v>0</v>
      </c>
      <c r="L106" s="42">
        <f>E106+H106+K106</f>
        <v>0</v>
      </c>
      <c r="M106" s="60">
        <v>3</v>
      </c>
      <c r="N106" s="202">
        <f>L106/M106</f>
        <v>0</v>
      </c>
    </row>
    <row r="107" spans="1:14">
      <c r="A107" s="219" t="s">
        <v>922</v>
      </c>
      <c r="B107" s="220" t="s">
        <v>921</v>
      </c>
      <c r="C107" s="19" t="s">
        <v>372</v>
      </c>
      <c r="D107" s="60" t="s">
        <v>243</v>
      </c>
      <c r="E107" s="56">
        <v>100</v>
      </c>
      <c r="F107" s="19" t="s">
        <v>744</v>
      </c>
      <c r="G107" s="60" t="s">
        <v>745</v>
      </c>
      <c r="H107" s="56">
        <v>0</v>
      </c>
      <c r="I107" s="19" t="s">
        <v>176</v>
      </c>
      <c r="J107" s="27" t="s">
        <v>158</v>
      </c>
      <c r="K107" s="61">
        <v>0</v>
      </c>
      <c r="L107" s="42">
        <f>E107+H107+K107</f>
        <v>100</v>
      </c>
      <c r="M107" s="60">
        <v>3</v>
      </c>
      <c r="N107" s="202">
        <f>L107/M107</f>
        <v>33.333333333333336</v>
      </c>
    </row>
    <row r="108" spans="1:14">
      <c r="A108" s="219" t="s">
        <v>944</v>
      </c>
      <c r="B108" s="220" t="s">
        <v>943</v>
      </c>
      <c r="C108" s="19" t="s">
        <v>376</v>
      </c>
      <c r="D108" s="27" t="s">
        <v>245</v>
      </c>
      <c r="E108" s="56">
        <v>0</v>
      </c>
      <c r="F108" s="19" t="s">
        <v>744</v>
      </c>
      <c r="G108" s="60" t="s">
        <v>745</v>
      </c>
      <c r="H108" s="56">
        <v>0</v>
      </c>
      <c r="I108" s="19" t="s">
        <v>176</v>
      </c>
      <c r="J108" s="27" t="s">
        <v>158</v>
      </c>
      <c r="K108" s="61">
        <v>0</v>
      </c>
      <c r="L108" s="42">
        <f>E108+H108+K108</f>
        <v>0</v>
      </c>
      <c r="M108" s="60">
        <v>3</v>
      </c>
      <c r="N108" s="202">
        <f>L108/M108</f>
        <v>0</v>
      </c>
    </row>
    <row r="109" spans="1:14">
      <c r="A109" s="219" t="s">
        <v>860</v>
      </c>
      <c r="B109" s="220" t="s">
        <v>859</v>
      </c>
      <c r="C109" s="19" t="s">
        <v>637</v>
      </c>
      <c r="D109" s="60" t="s">
        <v>377</v>
      </c>
      <c r="E109" s="56">
        <v>100</v>
      </c>
      <c r="F109" s="19" t="s">
        <v>732</v>
      </c>
      <c r="G109" s="60" t="s">
        <v>733</v>
      </c>
      <c r="H109" s="56">
        <v>33</v>
      </c>
      <c r="I109" s="19" t="s">
        <v>176</v>
      </c>
      <c r="J109" s="27" t="s">
        <v>158</v>
      </c>
      <c r="K109" s="61">
        <v>0</v>
      </c>
      <c r="L109" s="42">
        <f>E109+H109+K109</f>
        <v>133</v>
      </c>
      <c r="M109" s="60">
        <v>3</v>
      </c>
      <c r="N109" s="202">
        <f>L109/M109</f>
        <v>44.333333333333336</v>
      </c>
    </row>
    <row r="110" spans="1:14">
      <c r="A110" s="219" t="s">
        <v>852</v>
      </c>
      <c r="B110" s="220" t="s">
        <v>851</v>
      </c>
      <c r="C110" s="19" t="s">
        <v>379</v>
      </c>
      <c r="D110" s="27" t="s">
        <v>253</v>
      </c>
      <c r="E110" s="56">
        <v>75</v>
      </c>
      <c r="F110" s="19" t="s">
        <v>744</v>
      </c>
      <c r="G110" s="60" t="s">
        <v>745</v>
      </c>
      <c r="H110" s="56">
        <v>0</v>
      </c>
      <c r="I110" s="19" t="s">
        <v>176</v>
      </c>
      <c r="J110" s="27" t="s">
        <v>158</v>
      </c>
      <c r="K110" s="61">
        <v>0</v>
      </c>
      <c r="L110" s="42">
        <f>E110+H110+K110</f>
        <v>75</v>
      </c>
      <c r="M110" s="60">
        <v>3</v>
      </c>
      <c r="N110" s="202">
        <f>L110/M110</f>
        <v>25</v>
      </c>
    </row>
    <row r="111" spans="1:14">
      <c r="A111" s="219" t="s">
        <v>1020</v>
      </c>
      <c r="B111" s="220" t="s">
        <v>1019</v>
      </c>
      <c r="C111" s="19" t="s">
        <v>200</v>
      </c>
      <c r="D111" s="60" t="s">
        <v>186</v>
      </c>
      <c r="E111" s="56">
        <v>0</v>
      </c>
      <c r="F111" s="19" t="s">
        <v>743</v>
      </c>
      <c r="G111" s="60" t="s">
        <v>742</v>
      </c>
      <c r="H111" s="56">
        <v>33</v>
      </c>
      <c r="I111" s="19" t="s">
        <v>176</v>
      </c>
      <c r="J111" s="27" t="s">
        <v>158</v>
      </c>
      <c r="K111" s="61">
        <v>0</v>
      </c>
      <c r="L111" s="42">
        <f>E111+H111+K111</f>
        <v>33</v>
      </c>
      <c r="M111" s="60">
        <v>3</v>
      </c>
      <c r="N111" s="202">
        <f>L111/M111</f>
        <v>11</v>
      </c>
    </row>
    <row r="112" spans="1:14">
      <c r="A112" s="219" t="s">
        <v>878</v>
      </c>
      <c r="B112" s="220" t="s">
        <v>877</v>
      </c>
      <c r="C112" s="19" t="s">
        <v>229</v>
      </c>
      <c r="D112" s="60" t="s">
        <v>187</v>
      </c>
      <c r="E112" s="56">
        <v>75</v>
      </c>
      <c r="F112" s="19" t="s">
        <v>743</v>
      </c>
      <c r="G112" s="60" t="s">
        <v>742</v>
      </c>
      <c r="H112" s="56">
        <v>33</v>
      </c>
      <c r="I112" s="19" t="s">
        <v>176</v>
      </c>
      <c r="J112" s="27" t="s">
        <v>158</v>
      </c>
      <c r="K112" s="61">
        <v>0</v>
      </c>
      <c r="L112" s="42">
        <f>E112+H112+K112</f>
        <v>108</v>
      </c>
      <c r="M112" s="60">
        <v>3</v>
      </c>
      <c r="N112" s="202">
        <f>L112/M112</f>
        <v>36</v>
      </c>
    </row>
    <row r="113" spans="1:14">
      <c r="A113" s="219" t="s">
        <v>1044</v>
      </c>
      <c r="B113" s="220" t="s">
        <v>1043</v>
      </c>
      <c r="C113" s="19" t="s">
        <v>389</v>
      </c>
      <c r="D113" s="27" t="s">
        <v>243</v>
      </c>
      <c r="E113" s="56">
        <v>50</v>
      </c>
      <c r="F113" s="19" t="s">
        <v>744</v>
      </c>
      <c r="G113" s="60" t="s">
        <v>745</v>
      </c>
      <c r="H113" s="56">
        <v>0</v>
      </c>
      <c r="I113" s="19" t="s">
        <v>176</v>
      </c>
      <c r="J113" s="27" t="s">
        <v>158</v>
      </c>
      <c r="K113" s="61">
        <v>0</v>
      </c>
      <c r="L113" s="42">
        <f>E113+H113+K113</f>
        <v>50</v>
      </c>
      <c r="M113" s="60">
        <v>3</v>
      </c>
      <c r="N113" s="202">
        <f>L113/M113</f>
        <v>16.666666666666668</v>
      </c>
    </row>
    <row r="114" spans="1:14">
      <c r="A114" s="219" t="s">
        <v>874</v>
      </c>
      <c r="B114" s="220" t="s">
        <v>873</v>
      </c>
      <c r="C114" s="19" t="s">
        <v>225</v>
      </c>
      <c r="D114" s="27" t="s">
        <v>187</v>
      </c>
      <c r="E114" s="56">
        <v>0</v>
      </c>
      <c r="F114" s="19" t="s">
        <v>744</v>
      </c>
      <c r="G114" s="60" t="s">
        <v>745</v>
      </c>
      <c r="H114" s="56">
        <v>0</v>
      </c>
      <c r="I114" s="19" t="s">
        <v>176</v>
      </c>
      <c r="J114" s="27" t="s">
        <v>158</v>
      </c>
      <c r="K114" s="61">
        <v>0</v>
      </c>
      <c r="L114" s="42">
        <f>E114+H114+K114</f>
        <v>0</v>
      </c>
      <c r="M114" s="60">
        <v>3</v>
      </c>
      <c r="N114" s="202">
        <f>L114/M114</f>
        <v>0</v>
      </c>
    </row>
    <row r="115" spans="1:14">
      <c r="A115" s="219" t="s">
        <v>956</v>
      </c>
      <c r="B115" s="220" t="s">
        <v>955</v>
      </c>
      <c r="C115" s="19" t="s">
        <v>610</v>
      </c>
      <c r="D115" s="27" t="s">
        <v>245</v>
      </c>
      <c r="E115" s="56">
        <v>50</v>
      </c>
      <c r="F115" s="19" t="s">
        <v>744</v>
      </c>
      <c r="G115" s="60" t="s">
        <v>745</v>
      </c>
      <c r="H115" s="56">
        <v>0</v>
      </c>
      <c r="I115" s="19" t="s">
        <v>176</v>
      </c>
      <c r="J115" s="27" t="s">
        <v>158</v>
      </c>
      <c r="K115" s="61">
        <v>0</v>
      </c>
      <c r="L115" s="42">
        <f>E115+H115+K115</f>
        <v>50</v>
      </c>
      <c r="M115" s="60">
        <v>3</v>
      </c>
      <c r="N115" s="202">
        <f>L115/M115</f>
        <v>16.666666666666668</v>
      </c>
    </row>
    <row r="116" spans="1:14">
      <c r="A116" s="219" t="s">
        <v>1056</v>
      </c>
      <c r="B116" s="220" t="s">
        <v>1055</v>
      </c>
      <c r="C116" s="19" t="s">
        <v>200</v>
      </c>
      <c r="D116" s="27" t="s">
        <v>186</v>
      </c>
      <c r="E116" s="56">
        <v>0</v>
      </c>
      <c r="F116" s="19" t="s">
        <v>744</v>
      </c>
      <c r="G116" s="60" t="s">
        <v>745</v>
      </c>
      <c r="H116" s="56">
        <v>0</v>
      </c>
      <c r="I116" s="19" t="s">
        <v>176</v>
      </c>
      <c r="J116" s="27" t="s">
        <v>158</v>
      </c>
      <c r="K116" s="61">
        <v>0</v>
      </c>
      <c r="L116" s="42">
        <f>E116+H116+K116</f>
        <v>0</v>
      </c>
      <c r="M116" s="60">
        <v>3</v>
      </c>
      <c r="N116" s="202">
        <f>L116/M116</f>
        <v>0</v>
      </c>
    </row>
    <row r="117" spans="1:14">
      <c r="A117" s="219" t="s">
        <v>876</v>
      </c>
      <c r="B117" s="220" t="s">
        <v>875</v>
      </c>
      <c r="C117" s="19" t="s">
        <v>395</v>
      </c>
      <c r="D117" s="27" t="s">
        <v>245</v>
      </c>
      <c r="E117" s="56">
        <v>0</v>
      </c>
      <c r="F117" s="19" t="s">
        <v>743</v>
      </c>
      <c r="G117" s="60" t="s">
        <v>742</v>
      </c>
      <c r="H117" s="56">
        <v>33</v>
      </c>
      <c r="I117" s="19" t="s">
        <v>176</v>
      </c>
      <c r="J117" s="27" t="s">
        <v>158</v>
      </c>
      <c r="K117" s="61">
        <v>0</v>
      </c>
      <c r="L117" s="42">
        <f>E117+H117+K117</f>
        <v>33</v>
      </c>
      <c r="M117" s="60">
        <v>3</v>
      </c>
      <c r="N117" s="202">
        <f>L117/M117</f>
        <v>11</v>
      </c>
    </row>
    <row r="118" spans="1:14">
      <c r="A118" s="219" t="s">
        <v>936</v>
      </c>
      <c r="B118" s="220" t="s">
        <v>935</v>
      </c>
      <c r="C118" s="19" t="s">
        <v>397</v>
      </c>
      <c r="D118" s="27" t="s">
        <v>245</v>
      </c>
      <c r="E118" s="56">
        <v>25</v>
      </c>
      <c r="F118" s="19" t="s">
        <v>730</v>
      </c>
      <c r="G118" s="60" t="s">
        <v>731</v>
      </c>
      <c r="H118" s="56">
        <v>0</v>
      </c>
      <c r="I118" s="19" t="s">
        <v>176</v>
      </c>
      <c r="J118" s="27" t="s">
        <v>158</v>
      </c>
      <c r="K118" s="61">
        <v>0</v>
      </c>
      <c r="L118" s="42">
        <f>E118+H118+K118</f>
        <v>25</v>
      </c>
      <c r="M118" s="60">
        <v>3</v>
      </c>
      <c r="N118" s="202">
        <f>L118/M118</f>
        <v>8.3333333333333339</v>
      </c>
    </row>
    <row r="119" spans="1:14">
      <c r="A119" s="219" t="s">
        <v>998</v>
      </c>
      <c r="B119" s="220" t="s">
        <v>997</v>
      </c>
      <c r="C119" s="19" t="s">
        <v>226</v>
      </c>
      <c r="D119" s="60" t="s">
        <v>187</v>
      </c>
      <c r="E119" s="56">
        <v>75</v>
      </c>
      <c r="F119" s="19" t="s">
        <v>744</v>
      </c>
      <c r="G119" s="60" t="s">
        <v>745</v>
      </c>
      <c r="H119" s="56">
        <v>0</v>
      </c>
      <c r="I119" s="19" t="s">
        <v>176</v>
      </c>
      <c r="J119" s="27" t="s">
        <v>158</v>
      </c>
      <c r="K119" s="61">
        <v>0</v>
      </c>
      <c r="L119" s="42">
        <f>E119+H119+K119</f>
        <v>75</v>
      </c>
      <c r="M119" s="60">
        <v>3</v>
      </c>
      <c r="N119" s="202">
        <f>L119/M119</f>
        <v>25</v>
      </c>
    </row>
    <row r="120" spans="1:14">
      <c r="A120" s="219" t="s">
        <v>888</v>
      </c>
      <c r="B120" s="221" t="s">
        <v>887</v>
      </c>
      <c r="C120" s="19" t="s">
        <v>227</v>
      </c>
      <c r="D120" s="60" t="s">
        <v>187</v>
      </c>
      <c r="E120" s="56">
        <v>0</v>
      </c>
      <c r="F120" s="19" t="s">
        <v>743</v>
      </c>
      <c r="G120" s="60" t="s">
        <v>742</v>
      </c>
      <c r="H120" s="56">
        <v>33</v>
      </c>
      <c r="I120" s="19" t="s">
        <v>176</v>
      </c>
      <c r="J120" s="27" t="s">
        <v>158</v>
      </c>
      <c r="K120" s="61">
        <v>0</v>
      </c>
      <c r="L120" s="42">
        <f>E120+H120+K120</f>
        <v>33</v>
      </c>
      <c r="M120" s="60">
        <v>3</v>
      </c>
      <c r="N120" s="202">
        <f>L120/M120</f>
        <v>11</v>
      </c>
    </row>
    <row r="121" spans="1:14">
      <c r="A121" s="219" t="s">
        <v>890</v>
      </c>
      <c r="B121" s="220" t="s">
        <v>889</v>
      </c>
      <c r="C121" s="19" t="s">
        <v>128</v>
      </c>
      <c r="D121" s="60" t="s">
        <v>194</v>
      </c>
      <c r="E121" s="56">
        <v>75</v>
      </c>
      <c r="F121" s="19" t="s">
        <v>743</v>
      </c>
      <c r="G121" s="60" t="s">
        <v>742</v>
      </c>
      <c r="H121" s="56">
        <v>33</v>
      </c>
      <c r="I121" s="19" t="s">
        <v>176</v>
      </c>
      <c r="J121" s="27" t="s">
        <v>158</v>
      </c>
      <c r="K121" s="61">
        <v>0</v>
      </c>
      <c r="L121" s="42">
        <f>E121+H121+K121</f>
        <v>108</v>
      </c>
      <c r="M121" s="60">
        <v>3</v>
      </c>
      <c r="N121" s="202">
        <f>L121/M121</f>
        <v>36</v>
      </c>
    </row>
    <row r="122" spans="1:14">
      <c r="A122" s="219" t="s">
        <v>960</v>
      </c>
      <c r="B122" s="220" t="s">
        <v>959</v>
      </c>
      <c r="C122" s="19" t="s">
        <v>399</v>
      </c>
      <c r="D122" s="60" t="s">
        <v>288</v>
      </c>
      <c r="E122" s="56">
        <v>100</v>
      </c>
      <c r="F122" s="19" t="s">
        <v>743</v>
      </c>
      <c r="G122" s="60" t="s">
        <v>742</v>
      </c>
      <c r="H122" s="56">
        <v>33</v>
      </c>
      <c r="I122" s="19" t="s">
        <v>176</v>
      </c>
      <c r="J122" s="27" t="s">
        <v>158</v>
      </c>
      <c r="K122" s="61">
        <v>0</v>
      </c>
      <c r="L122" s="42">
        <f>E122+H122+K122</f>
        <v>133</v>
      </c>
      <c r="M122" s="60">
        <v>3</v>
      </c>
      <c r="N122" s="202">
        <f>L122/M122</f>
        <v>44.333333333333336</v>
      </c>
    </row>
    <row r="123" spans="1:14">
      <c r="A123" s="219" t="s">
        <v>844</v>
      </c>
      <c r="B123" s="220" t="s">
        <v>843</v>
      </c>
      <c r="C123" s="19" t="s">
        <v>200</v>
      </c>
      <c r="D123" s="27" t="s">
        <v>186</v>
      </c>
      <c r="E123" s="56">
        <v>0</v>
      </c>
      <c r="F123" s="19" t="s">
        <v>734</v>
      </c>
      <c r="G123" s="27" t="s">
        <v>735</v>
      </c>
      <c r="H123" s="56">
        <v>0</v>
      </c>
      <c r="I123" s="19" t="s">
        <v>176</v>
      </c>
      <c r="J123" s="27" t="s">
        <v>158</v>
      </c>
      <c r="K123" s="61">
        <v>0</v>
      </c>
      <c r="L123" s="42">
        <f>E123+H123+K123</f>
        <v>0</v>
      </c>
      <c r="M123" s="60">
        <v>3</v>
      </c>
      <c r="N123" s="202">
        <f>L123/M123</f>
        <v>0</v>
      </c>
    </row>
    <row r="124" spans="1:14">
      <c r="A124" s="219" t="s">
        <v>840</v>
      </c>
      <c r="B124" s="220" t="s">
        <v>839</v>
      </c>
      <c r="C124" s="19" t="s">
        <v>403</v>
      </c>
      <c r="D124" s="27" t="s">
        <v>245</v>
      </c>
      <c r="E124" s="56">
        <v>50</v>
      </c>
      <c r="F124" s="19" t="s">
        <v>804</v>
      </c>
      <c r="G124" s="27"/>
      <c r="H124" s="56">
        <v>100</v>
      </c>
      <c r="I124" s="19" t="s">
        <v>405</v>
      </c>
      <c r="J124" s="60" t="s">
        <v>254</v>
      </c>
      <c r="K124" s="61">
        <v>100</v>
      </c>
      <c r="L124" s="42">
        <f>E124+H124+K124</f>
        <v>250</v>
      </c>
      <c r="M124" s="60">
        <v>3</v>
      </c>
      <c r="N124" s="202">
        <f>L124/M124</f>
        <v>83.333333333333329</v>
      </c>
    </row>
    <row r="125" spans="1:14">
      <c r="A125" s="219" t="s">
        <v>848</v>
      </c>
      <c r="B125" s="220" t="s">
        <v>847</v>
      </c>
      <c r="C125" s="19" t="s">
        <v>410</v>
      </c>
      <c r="D125" s="27" t="s">
        <v>30</v>
      </c>
      <c r="E125" s="56">
        <v>100</v>
      </c>
      <c r="F125" s="19" t="s">
        <v>259</v>
      </c>
      <c r="G125" s="60" t="s">
        <v>0</v>
      </c>
      <c r="H125" s="56">
        <v>0</v>
      </c>
      <c r="I125" s="19" t="s">
        <v>407</v>
      </c>
      <c r="J125" s="60" t="s">
        <v>30</v>
      </c>
      <c r="K125" s="61">
        <v>66</v>
      </c>
      <c r="L125" s="42">
        <f>E125+H125+K125</f>
        <v>166</v>
      </c>
      <c r="M125" s="60">
        <v>3</v>
      </c>
      <c r="N125" s="202">
        <f>L125/M125</f>
        <v>55.333333333333336</v>
      </c>
    </row>
    <row r="126" spans="1:14">
      <c r="A126" s="219" t="s">
        <v>982</v>
      </c>
      <c r="B126" s="220" t="s">
        <v>981</v>
      </c>
      <c r="C126" s="19" t="s">
        <v>412</v>
      </c>
      <c r="D126" s="27" t="s">
        <v>251</v>
      </c>
      <c r="E126" s="56">
        <v>75</v>
      </c>
      <c r="F126" s="19" t="s">
        <v>259</v>
      </c>
      <c r="G126" s="60" t="s">
        <v>0</v>
      </c>
      <c r="H126" s="56">
        <v>0</v>
      </c>
      <c r="I126" s="19" t="s">
        <v>515</v>
      </c>
      <c r="J126" s="60" t="s">
        <v>187</v>
      </c>
      <c r="K126" s="61">
        <v>100</v>
      </c>
      <c r="L126" s="42">
        <f>E126+H126+K126</f>
        <v>175</v>
      </c>
      <c r="M126" s="60">
        <v>3</v>
      </c>
      <c r="N126" s="202">
        <f>L126/M126</f>
        <v>58.333333333333336</v>
      </c>
    </row>
    <row r="127" spans="1:14">
      <c r="A127" s="219" t="s">
        <v>912</v>
      </c>
      <c r="B127" s="220" t="s">
        <v>911</v>
      </c>
      <c r="C127" s="43" t="s">
        <v>213</v>
      </c>
      <c r="D127" s="69" t="s">
        <v>186</v>
      </c>
      <c r="E127" s="56">
        <v>100</v>
      </c>
      <c r="F127" s="19" t="s">
        <v>796</v>
      </c>
      <c r="G127" s="27"/>
      <c r="H127" s="56"/>
      <c r="I127" s="19" t="s">
        <v>234</v>
      </c>
      <c r="J127" s="60" t="s">
        <v>187</v>
      </c>
      <c r="K127" s="61">
        <v>100</v>
      </c>
      <c r="L127" s="42">
        <f>E127+H127+K127</f>
        <v>200</v>
      </c>
      <c r="M127" s="60">
        <v>2</v>
      </c>
      <c r="N127" s="202">
        <f>L127/M127</f>
        <v>100</v>
      </c>
    </row>
    <row r="128" spans="1:14">
      <c r="A128" s="219" t="s">
        <v>818</v>
      </c>
      <c r="B128" s="220" t="s">
        <v>817</v>
      </c>
      <c r="C128" s="19" t="s">
        <v>415</v>
      </c>
      <c r="D128" s="27" t="s">
        <v>251</v>
      </c>
      <c r="E128" s="56">
        <v>0</v>
      </c>
      <c r="F128" t="s">
        <v>785</v>
      </c>
      <c r="G128" s="60" t="s">
        <v>786</v>
      </c>
      <c r="H128" s="56">
        <v>33</v>
      </c>
      <c r="I128" s="19" t="s">
        <v>234</v>
      </c>
      <c r="J128" s="27"/>
      <c r="K128" s="61">
        <v>100</v>
      </c>
      <c r="L128" s="42">
        <f>E128+H128+K128</f>
        <v>133</v>
      </c>
      <c r="M128" s="60">
        <v>3</v>
      </c>
      <c r="N128" s="202">
        <f>L128/M128</f>
        <v>44.333333333333336</v>
      </c>
    </row>
    <row r="129" spans="1:14">
      <c r="A129" s="219" t="s">
        <v>826</v>
      </c>
      <c r="B129" s="220" t="s">
        <v>825</v>
      </c>
      <c r="C129" s="19" t="s">
        <v>214</v>
      </c>
      <c r="D129" s="60" t="s">
        <v>194</v>
      </c>
      <c r="E129" s="56">
        <v>100</v>
      </c>
      <c r="F129" s="19" t="s">
        <v>796</v>
      </c>
      <c r="G129" s="27"/>
      <c r="H129" s="56"/>
      <c r="I129" s="19" t="s">
        <v>176</v>
      </c>
      <c r="J129" s="27" t="s">
        <v>158</v>
      </c>
      <c r="K129" s="61">
        <v>0</v>
      </c>
      <c r="L129" s="42">
        <f>E129+H129+K129</f>
        <v>100</v>
      </c>
      <c r="M129" s="60">
        <v>2</v>
      </c>
      <c r="N129" s="202">
        <f>L129/M129</f>
        <v>50</v>
      </c>
    </row>
    <row r="130" spans="1:14">
      <c r="A130" s="219" t="s">
        <v>938</v>
      </c>
      <c r="B130" s="220" t="s">
        <v>937</v>
      </c>
      <c r="C130" s="19" t="s">
        <v>200</v>
      </c>
      <c r="D130" s="60" t="s">
        <v>186</v>
      </c>
      <c r="E130" s="56">
        <v>0</v>
      </c>
      <c r="F130" s="19" t="s">
        <v>787</v>
      </c>
      <c r="G130" s="60" t="s">
        <v>788</v>
      </c>
      <c r="H130" s="56">
        <v>100</v>
      </c>
      <c r="I130" s="19" t="s">
        <v>176</v>
      </c>
      <c r="J130" s="27" t="s">
        <v>158</v>
      </c>
      <c r="K130" s="61">
        <v>0</v>
      </c>
      <c r="L130" s="42">
        <f>E130+H130+K130</f>
        <v>100</v>
      </c>
      <c r="M130" s="60">
        <v>3</v>
      </c>
      <c r="N130" s="202">
        <f>L130/M130</f>
        <v>33.333333333333336</v>
      </c>
    </row>
    <row r="131" spans="1:14">
      <c r="A131" s="219" t="s">
        <v>808</v>
      </c>
      <c r="B131" s="220" t="s">
        <v>807</v>
      </c>
      <c r="C131" s="19" t="s">
        <v>189</v>
      </c>
      <c r="D131" s="60" t="s">
        <v>186</v>
      </c>
      <c r="E131" s="56">
        <v>100</v>
      </c>
      <c r="F131" s="19" t="s">
        <v>178</v>
      </c>
      <c r="G131" s="60" t="s">
        <v>166</v>
      </c>
      <c r="H131" s="56">
        <v>0</v>
      </c>
      <c r="I131" s="19" t="s">
        <v>468</v>
      </c>
      <c r="J131" s="27" t="s">
        <v>158</v>
      </c>
      <c r="K131" s="61">
        <v>66</v>
      </c>
      <c r="L131" s="42">
        <f>E131+H131+K131</f>
        <v>166</v>
      </c>
      <c r="M131" s="60">
        <v>3</v>
      </c>
      <c r="N131" s="202">
        <f>L131/M131</f>
        <v>55.333333333333336</v>
      </c>
    </row>
    <row r="132" spans="1:14">
      <c r="A132" s="219" t="s">
        <v>866</v>
      </c>
      <c r="B132" s="220" t="s">
        <v>865</v>
      </c>
      <c r="C132" s="19" t="s">
        <v>222</v>
      </c>
      <c r="D132" s="60" t="s">
        <v>186</v>
      </c>
      <c r="E132" s="56">
        <v>0</v>
      </c>
      <c r="F132" s="19" t="s">
        <v>178</v>
      </c>
      <c r="G132" s="60" t="s">
        <v>166</v>
      </c>
      <c r="H132" s="56">
        <v>0</v>
      </c>
      <c r="I132" s="19" t="s">
        <v>468</v>
      </c>
      <c r="J132" s="60" t="s">
        <v>158</v>
      </c>
      <c r="K132" s="61">
        <v>66</v>
      </c>
      <c r="L132" s="42">
        <f>E132+H132+K132</f>
        <v>66</v>
      </c>
      <c r="M132" s="60">
        <v>3</v>
      </c>
      <c r="N132" s="202">
        <f>L132/M132</f>
        <v>22</v>
      </c>
    </row>
    <row r="133" spans="1:14">
      <c r="A133" s="219" t="s">
        <v>1050</v>
      </c>
      <c r="B133" s="220" t="s">
        <v>1049</v>
      </c>
      <c r="C133" s="19" t="s">
        <v>222</v>
      </c>
      <c r="D133" s="60" t="s">
        <v>186</v>
      </c>
      <c r="E133" s="56">
        <v>0</v>
      </c>
      <c r="F133" s="19" t="s">
        <v>178</v>
      </c>
      <c r="G133" s="60" t="s">
        <v>166</v>
      </c>
      <c r="H133" s="56">
        <v>0</v>
      </c>
      <c r="I133" s="19" t="s">
        <v>468</v>
      </c>
      <c r="J133" s="60" t="s">
        <v>158</v>
      </c>
      <c r="K133" s="61">
        <v>66</v>
      </c>
      <c r="L133" s="42">
        <f>E133+H133+K133</f>
        <v>66</v>
      </c>
      <c r="M133" s="60">
        <v>3</v>
      </c>
      <c r="N133" s="202">
        <f>L133/M133</f>
        <v>22</v>
      </c>
    </row>
    <row r="134" spans="1:14">
      <c r="A134" s="219" t="s">
        <v>894</v>
      </c>
      <c r="B134" s="220" t="s">
        <v>893</v>
      </c>
      <c r="C134" s="19" t="s">
        <v>588</v>
      </c>
      <c r="D134" s="27" t="s">
        <v>589</v>
      </c>
      <c r="E134" s="56">
        <v>25</v>
      </c>
      <c r="F134" s="19" t="s">
        <v>802</v>
      </c>
      <c r="G134" s="60" t="s">
        <v>803</v>
      </c>
      <c r="H134" s="56">
        <v>33</v>
      </c>
      <c r="I134" s="19" t="s">
        <v>176</v>
      </c>
      <c r="J134" s="27" t="s">
        <v>158</v>
      </c>
      <c r="K134" s="61">
        <v>0</v>
      </c>
      <c r="L134" s="42">
        <f>E134+H134+K134</f>
        <v>58</v>
      </c>
      <c r="M134" s="60">
        <v>3</v>
      </c>
      <c r="N134" s="202">
        <f>L134/M134</f>
        <v>19.333333333333332</v>
      </c>
    </row>
    <row r="135" spans="1:14">
      <c r="A135" s="219" t="s">
        <v>868</v>
      </c>
      <c r="B135" s="220" t="s">
        <v>867</v>
      </c>
      <c r="C135" s="19" t="s">
        <v>200</v>
      </c>
      <c r="D135" s="27" t="s">
        <v>186</v>
      </c>
      <c r="E135" s="56">
        <v>0</v>
      </c>
      <c r="F135" s="19" t="s">
        <v>802</v>
      </c>
      <c r="G135" s="60" t="s">
        <v>803</v>
      </c>
      <c r="H135" s="56">
        <v>33</v>
      </c>
      <c r="I135" s="19" t="s">
        <v>176</v>
      </c>
      <c r="J135" s="27" t="s">
        <v>158</v>
      </c>
      <c r="K135" s="61">
        <v>0</v>
      </c>
      <c r="L135" s="42">
        <f>E135+H135+K135</f>
        <v>33</v>
      </c>
      <c r="M135" s="60">
        <v>3</v>
      </c>
      <c r="N135" s="202">
        <f>L135/M135</f>
        <v>11</v>
      </c>
    </row>
    <row r="136" spans="1:14">
      <c r="A136" s="219" t="s">
        <v>1058</v>
      </c>
      <c r="B136" s="220" t="s">
        <v>1057</v>
      </c>
      <c r="C136" s="19" t="s">
        <v>200</v>
      </c>
      <c r="D136" s="27" t="s">
        <v>186</v>
      </c>
      <c r="E136" s="56">
        <v>0</v>
      </c>
      <c r="F136" s="19" t="s">
        <v>178</v>
      </c>
      <c r="G136" s="60" t="s">
        <v>166</v>
      </c>
      <c r="H136" s="56">
        <v>0</v>
      </c>
      <c r="I136" s="19" t="s">
        <v>176</v>
      </c>
      <c r="J136" s="60" t="s">
        <v>187</v>
      </c>
      <c r="K136" s="61">
        <v>0</v>
      </c>
      <c r="L136" s="42">
        <f>E136+H136+K136</f>
        <v>0</v>
      </c>
      <c r="M136" s="60">
        <v>3</v>
      </c>
      <c r="N136" s="202">
        <f>L136/M136</f>
        <v>0</v>
      </c>
    </row>
    <row r="137" spans="1:14">
      <c r="A137" s="219" t="s">
        <v>814</v>
      </c>
      <c r="B137" s="220" t="s">
        <v>813</v>
      </c>
      <c r="C137" s="19" t="s">
        <v>478</v>
      </c>
      <c r="D137" s="27" t="s">
        <v>245</v>
      </c>
      <c r="E137" s="56">
        <v>25</v>
      </c>
      <c r="F137" s="19" t="s">
        <v>476</v>
      </c>
      <c r="G137" s="60" t="s">
        <v>301</v>
      </c>
      <c r="H137" s="56">
        <v>0</v>
      </c>
      <c r="I137" s="19" t="s">
        <v>176</v>
      </c>
      <c r="J137" s="60" t="s">
        <v>30</v>
      </c>
      <c r="K137" s="61">
        <v>0</v>
      </c>
      <c r="L137" s="42">
        <f>E137+H137+K137</f>
        <v>25</v>
      </c>
      <c r="M137" s="60">
        <v>3</v>
      </c>
      <c r="N137" s="202">
        <f>L137/M137</f>
        <v>8.3333333333333339</v>
      </c>
    </row>
    <row r="138" spans="1:14">
      <c r="A138" s="219" t="s">
        <v>1002</v>
      </c>
      <c r="B138" s="220" t="s">
        <v>1001</v>
      </c>
      <c r="C138" s="19" t="s">
        <v>200</v>
      </c>
      <c r="D138" s="27" t="s">
        <v>186</v>
      </c>
      <c r="E138" s="56">
        <v>0</v>
      </c>
      <c r="F138" s="19" t="s">
        <v>178</v>
      </c>
      <c r="G138" s="60" t="s">
        <v>166</v>
      </c>
      <c r="H138" s="56">
        <v>0</v>
      </c>
      <c r="I138" s="19" t="s">
        <v>176</v>
      </c>
      <c r="J138" s="60" t="s">
        <v>187</v>
      </c>
      <c r="K138" s="61">
        <v>0</v>
      </c>
      <c r="L138" s="42">
        <f>E138+H138+K138</f>
        <v>0</v>
      </c>
      <c r="M138" s="60">
        <v>3</v>
      </c>
      <c r="N138" s="202">
        <f>L138/M138</f>
        <v>0</v>
      </c>
    </row>
    <row r="139" spans="1:14">
      <c r="A139" s="219" t="s">
        <v>988</v>
      </c>
      <c r="B139" s="220" t="s">
        <v>987</v>
      </c>
      <c r="C139" s="19" t="s">
        <v>200</v>
      </c>
      <c r="D139" s="60" t="s">
        <v>186</v>
      </c>
      <c r="E139" s="56">
        <v>0</v>
      </c>
      <c r="F139" s="19" t="s">
        <v>178</v>
      </c>
      <c r="G139" s="60" t="s">
        <v>166</v>
      </c>
      <c r="H139" s="56">
        <v>0</v>
      </c>
      <c r="I139" s="19" t="s">
        <v>176</v>
      </c>
      <c r="J139" s="60" t="s">
        <v>187</v>
      </c>
      <c r="K139" s="61">
        <v>0</v>
      </c>
      <c r="L139" s="42">
        <f>E139+H139+K139</f>
        <v>0</v>
      </c>
      <c r="M139" s="60">
        <v>3</v>
      </c>
      <c r="N139" s="202">
        <f>L139/M139</f>
        <v>0</v>
      </c>
    </row>
    <row r="140" spans="1:14" ht="13.5" thickBot="1">
      <c r="A140" s="222" t="s">
        <v>976</v>
      </c>
      <c r="B140" s="223" t="s">
        <v>975</v>
      </c>
      <c r="C140" s="22" t="s">
        <v>200</v>
      </c>
      <c r="D140" s="38" t="s">
        <v>186</v>
      </c>
      <c r="E140" s="57">
        <v>0</v>
      </c>
      <c r="F140" s="22" t="s">
        <v>178</v>
      </c>
      <c r="G140" s="38" t="s">
        <v>166</v>
      </c>
      <c r="H140" s="57">
        <v>0</v>
      </c>
      <c r="I140" s="22" t="s">
        <v>176</v>
      </c>
      <c r="J140" s="63" t="s">
        <v>187</v>
      </c>
      <c r="K140" s="66">
        <v>0</v>
      </c>
      <c r="L140" s="62">
        <f>E140+H140+K140</f>
        <v>0</v>
      </c>
      <c r="M140" s="63">
        <v>3</v>
      </c>
      <c r="N140" s="203">
        <f>L140/M140</f>
        <v>0</v>
      </c>
    </row>
  </sheetData>
  <mergeCells count="1">
    <mergeCell ref="D2:E2"/>
  </mergeCells>
  <phoneticPr fontId="1" type="noConversion"/>
  <conditionalFormatting sqref="N10:N140">
    <cfRule type="dataBar" priority="1">
      <dataBar>
        <cfvo type="min" val="0"/>
        <cfvo type="max" val="0"/>
        <color rgb="FF638EC6"/>
      </dataBar>
    </cfRule>
  </conditionalFormatting>
  <pageMargins left="0.75" right="0.75" top="1" bottom="1" header="0.5" footer="0.5"/>
  <pageSetup orientation="portrait" verticalDpi="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X140"/>
  <sheetViews>
    <sheetView zoomScaleNormal="100" workbookViewId="0">
      <pane ySplit="9" topLeftCell="A10" activePane="bottomLeft" state="frozen"/>
      <selection activeCell="A101" sqref="A101"/>
      <selection pane="bottomLeft"/>
    </sheetView>
  </sheetViews>
  <sheetFormatPr defaultRowHeight="12.75"/>
  <cols>
    <col min="1" max="1" width="34" customWidth="1"/>
    <col min="2" max="2" width="22.140625" bestFit="1" customWidth="1"/>
    <col min="3" max="3" width="32.42578125" bestFit="1" customWidth="1"/>
    <col min="4" max="4" width="18.42578125" style="9" bestFit="1" customWidth="1"/>
    <col min="5" max="5" width="21" style="9" bestFit="1" customWidth="1"/>
    <col min="6" max="6" width="16.42578125" customWidth="1"/>
    <col min="7" max="7" width="27.85546875" bestFit="1" customWidth="1"/>
    <col min="8" max="8" width="18.42578125" style="9" bestFit="1" customWidth="1"/>
    <col min="9" max="9" width="21" style="9" bestFit="1" customWidth="1"/>
    <col min="10" max="10" width="16" bestFit="1" customWidth="1"/>
    <col min="11" max="11" width="30.7109375" bestFit="1" customWidth="1"/>
    <col min="12" max="12" width="18.42578125" style="9" bestFit="1" customWidth="1"/>
    <col min="13" max="13" width="21" style="9" bestFit="1" customWidth="1"/>
    <col min="14" max="14" width="16" bestFit="1" customWidth="1"/>
    <col min="15" max="15" width="21.42578125" bestFit="1" customWidth="1"/>
    <col min="16" max="16" width="18.42578125" style="9" bestFit="1" customWidth="1"/>
    <col min="17" max="17" width="21" style="9" bestFit="1" customWidth="1"/>
    <col min="18" max="18" width="16" bestFit="1" customWidth="1"/>
    <col min="19" max="19" width="22.140625" bestFit="1" customWidth="1"/>
    <col min="20" max="20" width="18.42578125" style="9" bestFit="1" customWidth="1"/>
    <col min="21" max="21" width="21" style="9" bestFit="1" customWidth="1"/>
    <col min="22" max="22" width="16" bestFit="1" customWidth="1"/>
    <col min="23" max="23" width="11.42578125" style="9" bestFit="1" customWidth="1"/>
    <col min="24" max="24" width="11.5703125" style="2" bestFit="1" customWidth="1"/>
  </cols>
  <sheetData>
    <row r="1" spans="1:24" ht="18.75" thickBot="1">
      <c r="A1" s="118" t="s">
        <v>1076</v>
      </c>
    </row>
    <row r="2" spans="1:24" ht="13.5" thickBot="1">
      <c r="E2" s="259" t="s">
        <v>153</v>
      </c>
      <c r="F2" s="260"/>
      <c r="G2" s="261"/>
    </row>
    <row r="3" spans="1:24" ht="15.75">
      <c r="A3" s="119" t="s">
        <v>1070</v>
      </c>
      <c r="B3" s="120" t="s">
        <v>1148</v>
      </c>
      <c r="E3" s="52"/>
      <c r="F3" s="28" t="s">
        <v>147</v>
      </c>
      <c r="G3" s="152"/>
    </row>
    <row r="4" spans="1:24" ht="16.5" thickBot="1">
      <c r="B4" s="124" t="s">
        <v>1149</v>
      </c>
      <c r="E4" s="153"/>
      <c r="F4" s="134" t="s">
        <v>148</v>
      </c>
      <c r="G4" s="154"/>
    </row>
    <row r="5" spans="1:24" s="9" customFormat="1" ht="15.75">
      <c r="B5" s="242"/>
      <c r="G5" s="60"/>
      <c r="H5" s="64"/>
      <c r="I5" s="60"/>
      <c r="X5" s="46"/>
    </row>
    <row r="6" spans="1:24" s="9" customFormat="1" ht="15.75">
      <c r="B6" s="124" t="s">
        <v>1171</v>
      </c>
      <c r="G6" s="60"/>
      <c r="H6" s="64"/>
      <c r="I6" s="60"/>
      <c r="X6" s="46"/>
    </row>
    <row r="7" spans="1:24" ht="15.75">
      <c r="B7" s="124" t="s">
        <v>1147</v>
      </c>
    </row>
    <row r="8" spans="1:24" ht="13.5" thickBot="1"/>
    <row r="9" spans="1:24" s="77" customFormat="1" ht="13.5" thickBot="1">
      <c r="A9" s="306" t="s">
        <v>1067</v>
      </c>
      <c r="B9" s="307" t="s">
        <v>1068</v>
      </c>
      <c r="C9" s="309" t="s">
        <v>1242</v>
      </c>
      <c r="D9" s="304" t="s">
        <v>1243</v>
      </c>
      <c r="E9" s="304" t="s">
        <v>1244</v>
      </c>
      <c r="F9" s="114" t="s">
        <v>1245</v>
      </c>
      <c r="G9" s="309" t="s">
        <v>1246</v>
      </c>
      <c r="H9" s="304" t="s">
        <v>1247</v>
      </c>
      <c r="I9" s="304" t="s">
        <v>1248</v>
      </c>
      <c r="J9" s="114" t="s">
        <v>1249</v>
      </c>
      <c r="K9" s="309" t="s">
        <v>1250</v>
      </c>
      <c r="L9" s="304" t="s">
        <v>1251</v>
      </c>
      <c r="M9" s="304" t="s">
        <v>1252</v>
      </c>
      <c r="N9" s="114" t="s">
        <v>1253</v>
      </c>
      <c r="O9" s="309" t="s">
        <v>1254</v>
      </c>
      <c r="P9" s="304" t="s">
        <v>1255</v>
      </c>
      <c r="Q9" s="304" t="s">
        <v>1256</v>
      </c>
      <c r="R9" s="114" t="s">
        <v>1257</v>
      </c>
      <c r="S9" s="309" t="s">
        <v>1258</v>
      </c>
      <c r="T9" s="304" t="s">
        <v>1259</v>
      </c>
      <c r="U9" s="304" t="s">
        <v>1260</v>
      </c>
      <c r="V9" s="114" t="s">
        <v>1261</v>
      </c>
      <c r="W9" s="303" t="s">
        <v>1262</v>
      </c>
      <c r="X9" s="115" t="s">
        <v>1263</v>
      </c>
    </row>
    <row r="10" spans="1:24">
      <c r="A10" s="219" t="s">
        <v>828</v>
      </c>
      <c r="B10" s="220" t="s">
        <v>827</v>
      </c>
      <c r="C10" s="19" t="s">
        <v>1</v>
      </c>
      <c r="D10" s="60">
        <v>8</v>
      </c>
      <c r="E10" s="60">
        <v>3</v>
      </c>
      <c r="F10" s="54">
        <f>D10*E10</f>
        <v>24</v>
      </c>
      <c r="G10" s="19"/>
      <c r="H10" s="60"/>
      <c r="I10" s="60"/>
      <c r="J10" s="54">
        <f>H10*I10</f>
        <v>0</v>
      </c>
      <c r="K10" s="19"/>
      <c r="L10" s="60"/>
      <c r="M10" s="60"/>
      <c r="N10" s="54">
        <f>L10*M10</f>
        <v>0</v>
      </c>
      <c r="O10" s="19"/>
      <c r="P10" s="60"/>
      <c r="Q10" s="60"/>
      <c r="R10" s="54">
        <f>P10*Q10</f>
        <v>0</v>
      </c>
      <c r="S10" s="19"/>
      <c r="T10" s="60"/>
      <c r="U10" s="60"/>
      <c r="V10" s="54">
        <f>T10*U10</f>
        <v>0</v>
      </c>
      <c r="W10" s="42">
        <f>F10+J10+N10+R10+V10</f>
        <v>24</v>
      </c>
      <c r="X10" s="58">
        <f>100*((W10)-(MIN(W:W)))/((MAX(W:W))-(MIN(W:W)))</f>
        <v>43.636363636363633</v>
      </c>
    </row>
    <row r="11" spans="1:24">
      <c r="A11" s="219" t="s">
        <v>906</v>
      </c>
      <c r="B11" s="220" t="s">
        <v>905</v>
      </c>
      <c r="C11" s="19" t="s">
        <v>1</v>
      </c>
      <c r="D11" s="60">
        <v>8</v>
      </c>
      <c r="E11" s="60">
        <v>3</v>
      </c>
      <c r="F11" s="54">
        <f>D11*E11</f>
        <v>24</v>
      </c>
      <c r="G11" s="19"/>
      <c r="H11" s="60"/>
      <c r="I11" s="60"/>
      <c r="J11" s="54">
        <f>H11*I11</f>
        <v>0</v>
      </c>
      <c r="K11" s="19"/>
      <c r="L11" s="60"/>
      <c r="M11" s="60"/>
      <c r="N11" s="54">
        <f>L11*M11</f>
        <v>0</v>
      </c>
      <c r="O11" s="19"/>
      <c r="P11" s="60"/>
      <c r="Q11" s="60"/>
      <c r="R11" s="54">
        <f>P11*Q11</f>
        <v>0</v>
      </c>
      <c r="S11" s="19"/>
      <c r="T11" s="60"/>
      <c r="U11" s="60"/>
      <c r="V11" s="54">
        <f>T11*U11</f>
        <v>0</v>
      </c>
      <c r="W11" s="42">
        <f>F11+J11+N11+R11+V11</f>
        <v>24</v>
      </c>
      <c r="X11" s="58">
        <f>100*((W11)-(MIN(W:W)))/((MAX(W:W))-(MIN(W:W)))</f>
        <v>43.636363636363633</v>
      </c>
    </row>
    <row r="12" spans="1:24">
      <c r="A12" s="219" t="s">
        <v>902</v>
      </c>
      <c r="B12" s="220" t="s">
        <v>901</v>
      </c>
      <c r="C12" s="19" t="s">
        <v>8</v>
      </c>
      <c r="D12" s="60">
        <v>5</v>
      </c>
      <c r="E12" s="60">
        <v>1</v>
      </c>
      <c r="F12" s="54">
        <f>D12*E12</f>
        <v>5</v>
      </c>
      <c r="G12" s="19"/>
      <c r="H12" s="60"/>
      <c r="I12" s="60"/>
      <c r="J12" s="54">
        <f>H12*I12</f>
        <v>0</v>
      </c>
      <c r="K12" s="19"/>
      <c r="L12" s="60"/>
      <c r="M12" s="60"/>
      <c r="N12" s="54">
        <f>L12*M12</f>
        <v>0</v>
      </c>
      <c r="O12" s="19"/>
      <c r="P12" s="60"/>
      <c r="Q12" s="60"/>
      <c r="R12" s="54">
        <f>P12*Q12</f>
        <v>0</v>
      </c>
      <c r="S12" s="19"/>
      <c r="T12" s="60"/>
      <c r="U12" s="60"/>
      <c r="V12" s="54">
        <f>T12*U12</f>
        <v>0</v>
      </c>
      <c r="W12" s="42">
        <f>F12+J12+N12+R12+V12</f>
        <v>5</v>
      </c>
      <c r="X12" s="58">
        <f>100*((W12)-(MIN(W:W)))/((MAX(W:W))-(MIN(W:W)))</f>
        <v>9.0909090909090917</v>
      </c>
    </row>
    <row r="13" spans="1:24">
      <c r="A13" s="219" t="s">
        <v>872</v>
      </c>
      <c r="B13" s="220" t="s">
        <v>871</v>
      </c>
      <c r="C13" s="19" t="s">
        <v>8</v>
      </c>
      <c r="D13" s="60">
        <v>5</v>
      </c>
      <c r="E13" s="60">
        <v>1</v>
      </c>
      <c r="F13" s="54">
        <f>D13*E13</f>
        <v>5</v>
      </c>
      <c r="G13" s="19"/>
      <c r="H13" s="60"/>
      <c r="I13" s="60"/>
      <c r="J13" s="54">
        <f>H13*I13</f>
        <v>0</v>
      </c>
      <c r="K13" s="19"/>
      <c r="L13" s="60"/>
      <c r="M13" s="60"/>
      <c r="N13" s="54">
        <f>L13*M13</f>
        <v>0</v>
      </c>
      <c r="O13" s="19"/>
      <c r="P13" s="60"/>
      <c r="Q13" s="60"/>
      <c r="R13" s="54">
        <f>P13*Q13</f>
        <v>0</v>
      </c>
      <c r="S13" s="19"/>
      <c r="T13" s="60"/>
      <c r="U13" s="60"/>
      <c r="V13" s="54">
        <f>T13*U13</f>
        <v>0</v>
      </c>
      <c r="W13" s="42">
        <f>F13+J13+N13+R13+V13</f>
        <v>5</v>
      </c>
      <c r="X13" s="58">
        <f>100*((W13)-(MIN(W:W)))/((MAX(W:W))-(MIN(W:W)))</f>
        <v>9.0909090909090917</v>
      </c>
    </row>
    <row r="14" spans="1:24">
      <c r="A14" s="219" t="s">
        <v>856</v>
      </c>
      <c r="B14" s="220" t="s">
        <v>855</v>
      </c>
      <c r="C14" s="19" t="s">
        <v>8</v>
      </c>
      <c r="D14" s="60">
        <v>5</v>
      </c>
      <c r="E14" s="60">
        <v>1</v>
      </c>
      <c r="F14" s="54">
        <f>D14*E14</f>
        <v>5</v>
      </c>
      <c r="G14" s="19"/>
      <c r="H14" s="60"/>
      <c r="I14" s="60"/>
      <c r="J14" s="54">
        <f>H14*I14</f>
        <v>0</v>
      </c>
      <c r="K14" s="19"/>
      <c r="L14" s="60"/>
      <c r="M14" s="60"/>
      <c r="N14" s="54">
        <f>L14*M14</f>
        <v>0</v>
      </c>
      <c r="O14" s="19"/>
      <c r="P14" s="60"/>
      <c r="Q14" s="60"/>
      <c r="R14" s="54">
        <f>P14*Q14</f>
        <v>0</v>
      </c>
      <c r="S14" s="19"/>
      <c r="T14" s="60"/>
      <c r="U14" s="60"/>
      <c r="V14" s="54">
        <f>T14*U14</f>
        <v>0</v>
      </c>
      <c r="W14" s="42">
        <f>F14+J14+N14+R14+V14</f>
        <v>5</v>
      </c>
      <c r="X14" s="58">
        <f>100*((W14)-(MIN(W:W)))/((MAX(W:W))-(MIN(W:W)))</f>
        <v>9.0909090909090917</v>
      </c>
    </row>
    <row r="15" spans="1:24">
      <c r="A15" s="219" t="s">
        <v>842</v>
      </c>
      <c r="B15" s="220" t="s">
        <v>841</v>
      </c>
      <c r="C15" s="19" t="s">
        <v>8</v>
      </c>
      <c r="D15" s="60">
        <v>5</v>
      </c>
      <c r="E15" s="60">
        <v>1</v>
      </c>
      <c r="F15" s="54">
        <f>D15*E15</f>
        <v>5</v>
      </c>
      <c r="G15" s="19"/>
      <c r="H15" s="60"/>
      <c r="I15" s="60"/>
      <c r="J15" s="54">
        <f>H15*I15</f>
        <v>0</v>
      </c>
      <c r="K15" s="19"/>
      <c r="L15" s="60"/>
      <c r="M15" s="60"/>
      <c r="N15" s="54">
        <f>L15*M15</f>
        <v>0</v>
      </c>
      <c r="O15" s="19"/>
      <c r="P15" s="60"/>
      <c r="Q15" s="60"/>
      <c r="R15" s="54">
        <f>P15*Q15</f>
        <v>0</v>
      </c>
      <c r="S15" s="19"/>
      <c r="T15" s="60"/>
      <c r="U15" s="60"/>
      <c r="V15" s="54">
        <f>T15*U15</f>
        <v>0</v>
      </c>
      <c r="W15" s="42">
        <f>F15+J15+N15+R15+V15</f>
        <v>5</v>
      </c>
      <c r="X15" s="58">
        <f>100*((W15)-(MIN(W:W)))/((MAX(W:W))-(MIN(W:W)))</f>
        <v>9.0909090909090917</v>
      </c>
    </row>
    <row r="16" spans="1:24">
      <c r="A16" s="219" t="s">
        <v>1014</v>
      </c>
      <c r="B16" s="220" t="s">
        <v>1013</v>
      </c>
      <c r="C16" s="19" t="s">
        <v>8</v>
      </c>
      <c r="D16" s="60">
        <v>5</v>
      </c>
      <c r="E16" s="60">
        <v>1</v>
      </c>
      <c r="F16" s="54">
        <f>D16*E16</f>
        <v>5</v>
      </c>
      <c r="G16" s="19"/>
      <c r="H16" s="60"/>
      <c r="I16" s="60"/>
      <c r="J16" s="54">
        <f>H16*I16</f>
        <v>0</v>
      </c>
      <c r="K16" s="19"/>
      <c r="L16" s="60"/>
      <c r="M16" s="60"/>
      <c r="N16" s="54">
        <f>L16*M16</f>
        <v>0</v>
      </c>
      <c r="O16" s="19"/>
      <c r="P16" s="60"/>
      <c r="Q16" s="60"/>
      <c r="R16" s="54">
        <f>P16*Q16</f>
        <v>0</v>
      </c>
      <c r="S16" s="19"/>
      <c r="T16" s="60"/>
      <c r="U16" s="60"/>
      <c r="V16" s="54">
        <f>T16*U16</f>
        <v>0</v>
      </c>
      <c r="W16" s="42">
        <f>F16+J16+N16+R16+V16</f>
        <v>5</v>
      </c>
      <c r="X16" s="58">
        <f>100*((W16)-(MIN(W:W)))/((MAX(W:W))-(MIN(W:W)))</f>
        <v>9.0909090909090917</v>
      </c>
    </row>
    <row r="17" spans="1:24">
      <c r="A17" s="219" t="s">
        <v>964</v>
      </c>
      <c r="B17" s="220" t="s">
        <v>963</v>
      </c>
      <c r="C17" s="19" t="s">
        <v>8</v>
      </c>
      <c r="D17" s="60">
        <v>5</v>
      </c>
      <c r="E17" s="60">
        <v>1</v>
      </c>
      <c r="F17" s="54">
        <f>D17*E17</f>
        <v>5</v>
      </c>
      <c r="G17" s="19"/>
      <c r="H17" s="60"/>
      <c r="I17" s="60"/>
      <c r="J17" s="54">
        <f>H17*I17</f>
        <v>0</v>
      </c>
      <c r="K17" s="19"/>
      <c r="L17" s="60"/>
      <c r="M17" s="60"/>
      <c r="N17" s="54">
        <f>L17*M17</f>
        <v>0</v>
      </c>
      <c r="O17" s="19"/>
      <c r="P17" s="60"/>
      <c r="Q17" s="60"/>
      <c r="R17" s="54">
        <f>P17*Q17</f>
        <v>0</v>
      </c>
      <c r="S17" s="19"/>
      <c r="T17" s="60"/>
      <c r="U17" s="60"/>
      <c r="V17" s="54">
        <f>T17*U17</f>
        <v>0</v>
      </c>
      <c r="W17" s="42">
        <f>F17+J17+N17+R17+V17</f>
        <v>5</v>
      </c>
      <c r="X17" s="58">
        <f>100*((W17)-(MIN(W:W)))/((MAX(W:W))-(MIN(W:W)))</f>
        <v>9.0909090909090917</v>
      </c>
    </row>
    <row r="18" spans="1:24">
      <c r="A18" s="219" t="s">
        <v>1000</v>
      </c>
      <c r="B18" s="220" t="s">
        <v>999</v>
      </c>
      <c r="C18" s="19" t="s">
        <v>8</v>
      </c>
      <c r="D18" s="60">
        <v>5</v>
      </c>
      <c r="E18" s="60">
        <v>1</v>
      </c>
      <c r="F18" s="54">
        <f>D18*E18</f>
        <v>5</v>
      </c>
      <c r="G18" s="19"/>
      <c r="H18" s="60"/>
      <c r="I18" s="60"/>
      <c r="J18" s="54">
        <f>H18*I18</f>
        <v>0</v>
      </c>
      <c r="K18" s="19"/>
      <c r="L18" s="60"/>
      <c r="M18" s="60"/>
      <c r="N18" s="54">
        <f>L18*M18</f>
        <v>0</v>
      </c>
      <c r="O18" s="19"/>
      <c r="P18" s="60"/>
      <c r="Q18" s="60"/>
      <c r="R18" s="54">
        <f>P18*Q18</f>
        <v>0</v>
      </c>
      <c r="S18" s="19"/>
      <c r="T18" s="60"/>
      <c r="U18" s="60"/>
      <c r="V18" s="54">
        <f>T18*U18</f>
        <v>0</v>
      </c>
      <c r="W18" s="42">
        <f>F18+J18+N18+R18+V18</f>
        <v>5</v>
      </c>
      <c r="X18" s="58">
        <f>100*((W18)-(MIN(W:W)))/((MAX(W:W))-(MIN(W:W)))</f>
        <v>9.0909090909090917</v>
      </c>
    </row>
    <row r="19" spans="1:24">
      <c r="A19" s="219" t="s">
        <v>1016</v>
      </c>
      <c r="B19" s="220" t="s">
        <v>1015</v>
      </c>
      <c r="C19" s="19" t="s">
        <v>8</v>
      </c>
      <c r="D19" s="60">
        <v>5</v>
      </c>
      <c r="E19" s="60">
        <v>1</v>
      </c>
      <c r="F19" s="54">
        <f>D19*E19</f>
        <v>5</v>
      </c>
      <c r="G19" s="19"/>
      <c r="H19" s="60"/>
      <c r="I19" s="60"/>
      <c r="J19" s="54">
        <f>H19*I19</f>
        <v>0</v>
      </c>
      <c r="K19" s="19"/>
      <c r="L19" s="60"/>
      <c r="M19" s="60"/>
      <c r="N19" s="54">
        <f>L19*M19</f>
        <v>0</v>
      </c>
      <c r="O19" s="19"/>
      <c r="P19" s="60"/>
      <c r="Q19" s="60"/>
      <c r="R19" s="54">
        <f>P19*Q19</f>
        <v>0</v>
      </c>
      <c r="S19" s="19"/>
      <c r="T19" s="60"/>
      <c r="U19" s="60"/>
      <c r="V19" s="54">
        <f>T19*U19</f>
        <v>0</v>
      </c>
      <c r="W19" s="42">
        <f>F19+J19+N19+R19+V19</f>
        <v>5</v>
      </c>
      <c r="X19" s="58">
        <f>100*((W19)-(MIN(W:W)))/((MAX(W:W))-(MIN(W:W)))</f>
        <v>9.0909090909090917</v>
      </c>
    </row>
    <row r="20" spans="1:24">
      <c r="A20" s="219" t="s">
        <v>932</v>
      </c>
      <c r="B20" s="220" t="s">
        <v>931</v>
      </c>
      <c r="C20" s="19" t="s">
        <v>8</v>
      </c>
      <c r="D20" s="60">
        <v>5</v>
      </c>
      <c r="E20" s="60">
        <v>1</v>
      </c>
      <c r="F20" s="54">
        <f>D20*E20</f>
        <v>5</v>
      </c>
      <c r="G20" s="19"/>
      <c r="H20" s="60"/>
      <c r="I20" s="60"/>
      <c r="J20" s="54">
        <f>H20*I20</f>
        <v>0</v>
      </c>
      <c r="K20" s="19"/>
      <c r="L20" s="60"/>
      <c r="M20" s="60"/>
      <c r="N20" s="54">
        <f>L20*M20</f>
        <v>0</v>
      </c>
      <c r="O20" s="19"/>
      <c r="P20" s="60"/>
      <c r="Q20" s="60"/>
      <c r="R20" s="54">
        <f>P20*Q20</f>
        <v>0</v>
      </c>
      <c r="S20" s="19"/>
      <c r="T20" s="60"/>
      <c r="U20" s="60"/>
      <c r="V20" s="54">
        <f>T20*U20</f>
        <v>0</v>
      </c>
      <c r="W20" s="42">
        <f>F20+J20+N20+R20+V20</f>
        <v>5</v>
      </c>
      <c r="X20" s="58">
        <f>100*((W20)-(MIN(W:W)))/((MAX(W:W))-(MIN(W:W)))</f>
        <v>9.0909090909090917</v>
      </c>
    </row>
    <row r="21" spans="1:24">
      <c r="A21" s="219" t="s">
        <v>1062</v>
      </c>
      <c r="B21" s="220" t="s">
        <v>1061</v>
      </c>
      <c r="C21" s="19" t="s">
        <v>9</v>
      </c>
      <c r="D21" s="60">
        <v>1</v>
      </c>
      <c r="E21" s="60">
        <v>1</v>
      </c>
      <c r="F21" s="54">
        <f>D21*E21</f>
        <v>1</v>
      </c>
      <c r="G21" s="19"/>
      <c r="H21" s="60"/>
      <c r="I21" s="60"/>
      <c r="J21" s="54">
        <f>H21*I21</f>
        <v>0</v>
      </c>
      <c r="K21" s="19"/>
      <c r="L21" s="60"/>
      <c r="M21" s="60"/>
      <c r="N21" s="54">
        <f>L21*M21</f>
        <v>0</v>
      </c>
      <c r="O21" s="19"/>
      <c r="P21" s="60"/>
      <c r="Q21" s="60"/>
      <c r="R21" s="54">
        <f>P21*Q21</f>
        <v>0</v>
      </c>
      <c r="S21" s="19"/>
      <c r="T21" s="60"/>
      <c r="U21" s="60"/>
      <c r="V21" s="54">
        <f>T21*U21</f>
        <v>0</v>
      </c>
      <c r="W21" s="42">
        <f>F21+J21+N21+R21+V21</f>
        <v>1</v>
      </c>
      <c r="X21" s="58">
        <f>100*((W21)-(MIN(W:W)))/((MAX(W:W))-(MIN(W:W)))</f>
        <v>1.8181818181818181</v>
      </c>
    </row>
    <row r="22" spans="1:24">
      <c r="A22" s="219" t="s">
        <v>942</v>
      </c>
      <c r="B22" s="220" t="s">
        <v>941</v>
      </c>
      <c r="C22" s="19" t="s">
        <v>9</v>
      </c>
      <c r="D22" s="60">
        <v>1</v>
      </c>
      <c r="E22" s="60">
        <v>1</v>
      </c>
      <c r="F22" s="54">
        <f>D22*E22</f>
        <v>1</v>
      </c>
      <c r="G22" s="19"/>
      <c r="H22" s="60"/>
      <c r="I22" s="60"/>
      <c r="J22" s="54">
        <f>H22*I22</f>
        <v>0</v>
      </c>
      <c r="K22" s="19"/>
      <c r="L22" s="60"/>
      <c r="M22" s="60"/>
      <c r="N22" s="54">
        <f>L22*M22</f>
        <v>0</v>
      </c>
      <c r="O22" s="19"/>
      <c r="P22" s="60"/>
      <c r="Q22" s="60"/>
      <c r="R22" s="54">
        <f>P22*Q22</f>
        <v>0</v>
      </c>
      <c r="S22" s="19"/>
      <c r="T22" s="60"/>
      <c r="U22" s="60"/>
      <c r="V22" s="54">
        <f>T22*U22</f>
        <v>0</v>
      </c>
      <c r="W22" s="42">
        <f>F22+J22+N22+R22+V22</f>
        <v>1</v>
      </c>
      <c r="X22" s="58">
        <f>100*((W22)-(MIN(W:W)))/((MAX(W:W))-(MIN(W:W)))</f>
        <v>1.8181818181818181</v>
      </c>
    </row>
    <row r="23" spans="1:24">
      <c r="A23" s="219" t="s">
        <v>946</v>
      </c>
      <c r="B23" s="220" t="s">
        <v>945</v>
      </c>
      <c r="C23" s="19" t="s">
        <v>9</v>
      </c>
      <c r="D23" s="60">
        <v>1</v>
      </c>
      <c r="E23" s="60">
        <v>1</v>
      </c>
      <c r="F23" s="54">
        <f>D23*E23</f>
        <v>1</v>
      </c>
      <c r="G23" s="19"/>
      <c r="H23" s="60"/>
      <c r="I23" s="60"/>
      <c r="J23" s="54">
        <f>H23*I23</f>
        <v>0</v>
      </c>
      <c r="K23" s="19"/>
      <c r="L23" s="60"/>
      <c r="M23" s="60"/>
      <c r="N23" s="54">
        <f>L23*M23</f>
        <v>0</v>
      </c>
      <c r="O23" s="19"/>
      <c r="P23" s="60"/>
      <c r="Q23" s="60"/>
      <c r="R23" s="54">
        <f>P23*Q23</f>
        <v>0</v>
      </c>
      <c r="S23" s="19"/>
      <c r="T23" s="60"/>
      <c r="U23" s="60"/>
      <c r="V23" s="54">
        <f>T23*U23</f>
        <v>0</v>
      </c>
      <c r="W23" s="42">
        <f>F23+J23+N23+R23+V23</f>
        <v>1</v>
      </c>
      <c r="X23" s="58">
        <f>100*((W23)-(MIN(W:W)))/((MAX(W:W))-(MIN(W:W)))</f>
        <v>1.8181818181818181</v>
      </c>
    </row>
    <row r="24" spans="1:24">
      <c r="A24" s="219" t="s">
        <v>884</v>
      </c>
      <c r="B24" s="220" t="s">
        <v>883</v>
      </c>
      <c r="C24" s="19"/>
      <c r="D24" s="60"/>
      <c r="E24" s="60"/>
      <c r="F24" s="54">
        <f>D24*E24</f>
        <v>0</v>
      </c>
      <c r="G24" s="19"/>
      <c r="H24" s="60"/>
      <c r="I24" s="60"/>
      <c r="J24" s="54">
        <f>H24*I24</f>
        <v>0</v>
      </c>
      <c r="K24" s="19"/>
      <c r="L24" s="60"/>
      <c r="M24" s="60"/>
      <c r="N24" s="54">
        <f>L24*M24</f>
        <v>0</v>
      </c>
      <c r="O24" s="19"/>
      <c r="P24" s="60"/>
      <c r="Q24" s="60"/>
      <c r="R24" s="54">
        <f>P24*Q24</f>
        <v>0</v>
      </c>
      <c r="S24" s="19"/>
      <c r="T24" s="60"/>
      <c r="U24" s="60"/>
      <c r="V24" s="54">
        <f>T24*U24</f>
        <v>0</v>
      </c>
      <c r="W24" s="42">
        <f>F24+J24+N24+R24+V24</f>
        <v>0</v>
      </c>
      <c r="X24" s="58">
        <f>100*((W24)-(MIN(W:W)))/((MAX(W:W))-(MIN(W:W)))</f>
        <v>0</v>
      </c>
    </row>
    <row r="25" spans="1:24">
      <c r="A25" s="219" t="s">
        <v>978</v>
      </c>
      <c r="B25" s="221" t="s">
        <v>977</v>
      </c>
      <c r="C25" s="13"/>
      <c r="D25" s="25"/>
      <c r="E25" s="25"/>
      <c r="F25" s="54">
        <f>D25*E25</f>
        <v>0</v>
      </c>
      <c r="G25" s="13"/>
      <c r="H25" s="25"/>
      <c r="I25" s="25"/>
      <c r="J25" s="54">
        <f>H25*I25</f>
        <v>0</v>
      </c>
      <c r="K25" s="13"/>
      <c r="L25" s="25"/>
      <c r="M25" s="25"/>
      <c r="N25" s="54">
        <f>L25*M25</f>
        <v>0</v>
      </c>
      <c r="O25" s="13"/>
      <c r="P25" s="25"/>
      <c r="Q25" s="25"/>
      <c r="R25" s="54">
        <f>P25*Q25</f>
        <v>0</v>
      </c>
      <c r="S25" s="13"/>
      <c r="T25" s="25"/>
      <c r="U25" s="25"/>
      <c r="V25" s="54">
        <f>T25*U25</f>
        <v>0</v>
      </c>
      <c r="W25" s="42">
        <f>F25+J25+N25+R25+V25</f>
        <v>0</v>
      </c>
      <c r="X25" s="58">
        <f>100*((W25)-(MIN(W:W)))/((MAX(W:W))-(MIN(W:W)))</f>
        <v>0</v>
      </c>
    </row>
    <row r="26" spans="1:24">
      <c r="A26" s="219" t="s">
        <v>950</v>
      </c>
      <c r="B26" s="220" t="s">
        <v>949</v>
      </c>
      <c r="C26" s="19"/>
      <c r="D26" s="60"/>
      <c r="E26" s="60"/>
      <c r="F26" s="54">
        <f>D26*E26</f>
        <v>0</v>
      </c>
      <c r="G26" s="19"/>
      <c r="H26" s="60"/>
      <c r="I26" s="60"/>
      <c r="J26" s="54">
        <f>H26*I26</f>
        <v>0</v>
      </c>
      <c r="K26" s="19"/>
      <c r="L26" s="60"/>
      <c r="M26" s="60"/>
      <c r="N26" s="54">
        <f>L26*M26</f>
        <v>0</v>
      </c>
      <c r="O26" s="19"/>
      <c r="P26" s="60"/>
      <c r="Q26" s="60"/>
      <c r="R26" s="54">
        <f>P26*Q26</f>
        <v>0</v>
      </c>
      <c r="S26" s="19"/>
      <c r="T26" s="60"/>
      <c r="U26" s="60"/>
      <c r="V26" s="54">
        <f>T26*U26</f>
        <v>0</v>
      </c>
      <c r="W26" s="42">
        <f>F26+J26+N26+R26+V26</f>
        <v>0</v>
      </c>
      <c r="X26" s="58">
        <f>100*((W26)-(MIN(W:W)))/((MAX(W:W))-(MIN(W:W)))</f>
        <v>0</v>
      </c>
    </row>
    <row r="27" spans="1:24">
      <c r="A27" s="219" t="s">
        <v>1060</v>
      </c>
      <c r="B27" s="220" t="s">
        <v>1059</v>
      </c>
      <c r="C27" s="19" t="s">
        <v>8</v>
      </c>
      <c r="D27" s="60">
        <v>5</v>
      </c>
      <c r="E27" s="60">
        <v>1</v>
      </c>
      <c r="F27" s="54">
        <f>D27*E27</f>
        <v>5</v>
      </c>
      <c r="G27" s="19"/>
      <c r="H27" s="60"/>
      <c r="I27" s="60"/>
      <c r="J27" s="54">
        <f>H27*I27</f>
        <v>0</v>
      </c>
      <c r="K27" s="19"/>
      <c r="L27" s="60"/>
      <c r="M27" s="60"/>
      <c r="N27" s="54">
        <f>L27*M27</f>
        <v>0</v>
      </c>
      <c r="O27" s="19"/>
      <c r="P27" s="60"/>
      <c r="Q27" s="60"/>
      <c r="R27" s="54">
        <f>P27*Q27</f>
        <v>0</v>
      </c>
      <c r="S27" s="19"/>
      <c r="T27" s="60"/>
      <c r="U27" s="60"/>
      <c r="V27" s="54">
        <f>T27*U27</f>
        <v>0</v>
      </c>
      <c r="W27" s="42">
        <f>F27+J27+N27+R27+V27</f>
        <v>5</v>
      </c>
      <c r="X27" s="58">
        <f>100*((W27)-(MIN(W:W)))/((MAX(W:W))-(MIN(W:W)))</f>
        <v>9.0909090909090917</v>
      </c>
    </row>
    <row r="28" spans="1:24">
      <c r="A28" s="219" t="s">
        <v>1024</v>
      </c>
      <c r="B28" s="220" t="s">
        <v>1023</v>
      </c>
      <c r="C28" s="19" t="s">
        <v>8</v>
      </c>
      <c r="D28" s="60">
        <v>5</v>
      </c>
      <c r="E28" s="60">
        <v>1</v>
      </c>
      <c r="F28" s="54">
        <f>D28*E28</f>
        <v>5</v>
      </c>
      <c r="G28" s="19"/>
      <c r="H28" s="60"/>
      <c r="I28" s="60"/>
      <c r="J28" s="54">
        <f>H28*I28</f>
        <v>0</v>
      </c>
      <c r="K28" s="19"/>
      <c r="L28" s="60"/>
      <c r="M28" s="60"/>
      <c r="N28" s="54">
        <f>L28*M28</f>
        <v>0</v>
      </c>
      <c r="O28" s="19"/>
      <c r="P28" s="60"/>
      <c r="Q28" s="60"/>
      <c r="R28" s="54">
        <f>P28*Q28</f>
        <v>0</v>
      </c>
      <c r="S28" s="19"/>
      <c r="T28" s="60"/>
      <c r="U28" s="60"/>
      <c r="V28" s="54">
        <f>T28*U28</f>
        <v>0</v>
      </c>
      <c r="W28" s="42">
        <f>F28+J28+N28+R28+V28</f>
        <v>5</v>
      </c>
      <c r="X28" s="58">
        <f>100*((W28)-(MIN(W:W)))/((MAX(W:W))-(MIN(W:W)))</f>
        <v>9.0909090909090917</v>
      </c>
    </row>
    <row r="29" spans="1:24">
      <c r="A29" s="219" t="s">
        <v>974</v>
      </c>
      <c r="B29" s="220" t="s">
        <v>973</v>
      </c>
      <c r="C29" s="19" t="s">
        <v>8</v>
      </c>
      <c r="D29" s="60">
        <v>5</v>
      </c>
      <c r="E29" s="60">
        <v>1</v>
      </c>
      <c r="F29" s="54">
        <f>D29*E29</f>
        <v>5</v>
      </c>
      <c r="G29" s="19"/>
      <c r="H29" s="60"/>
      <c r="I29" s="60"/>
      <c r="J29" s="54">
        <f>H29*I29</f>
        <v>0</v>
      </c>
      <c r="K29" s="19"/>
      <c r="L29" s="60"/>
      <c r="M29" s="60"/>
      <c r="N29" s="54">
        <f>L29*M29</f>
        <v>0</v>
      </c>
      <c r="O29" s="19"/>
      <c r="P29" s="60"/>
      <c r="Q29" s="60"/>
      <c r="R29" s="54">
        <f>P29*Q29</f>
        <v>0</v>
      </c>
      <c r="S29" s="19"/>
      <c r="T29" s="60"/>
      <c r="U29" s="60"/>
      <c r="V29" s="54">
        <f>T29*U29</f>
        <v>0</v>
      </c>
      <c r="W29" s="42">
        <f>F29+J29+N29+R29+V29</f>
        <v>5</v>
      </c>
      <c r="X29" s="58">
        <f>100*((W29)-(MIN(W:W)))/((MAX(W:W))-(MIN(W:W)))</f>
        <v>9.0909090909090917</v>
      </c>
    </row>
    <row r="30" spans="1:24">
      <c r="A30" s="219" t="s">
        <v>948</v>
      </c>
      <c r="B30" s="221" t="s">
        <v>947</v>
      </c>
      <c r="C30" s="19" t="s">
        <v>8</v>
      </c>
      <c r="D30" s="60">
        <v>5</v>
      </c>
      <c r="E30" s="60">
        <v>1</v>
      </c>
      <c r="F30" s="54">
        <f>D30*E30</f>
        <v>5</v>
      </c>
      <c r="G30" s="19" t="s">
        <v>12</v>
      </c>
      <c r="H30" s="60">
        <v>5</v>
      </c>
      <c r="I30" s="60">
        <v>1</v>
      </c>
      <c r="J30" s="54">
        <f>H30*I30</f>
        <v>5</v>
      </c>
      <c r="K30" s="19" t="s">
        <v>19</v>
      </c>
      <c r="L30" s="60">
        <v>1</v>
      </c>
      <c r="M30" s="60">
        <v>2</v>
      </c>
      <c r="N30" s="54">
        <f>L30*M30</f>
        <v>2</v>
      </c>
      <c r="O30" s="43" t="s">
        <v>273</v>
      </c>
      <c r="P30" s="60">
        <v>5</v>
      </c>
      <c r="Q30" s="60">
        <v>1</v>
      </c>
      <c r="R30" s="54">
        <f>P30*Q30</f>
        <v>5</v>
      </c>
      <c r="S30" s="19"/>
      <c r="T30" s="60"/>
      <c r="U30" s="60"/>
      <c r="V30" s="54">
        <f>T30*U30</f>
        <v>0</v>
      </c>
      <c r="W30" s="42">
        <f>F30+J30+N30+R30+V30</f>
        <v>17</v>
      </c>
      <c r="X30" s="58">
        <f>100*((W30)-(MIN(W:W)))/((MAX(W:W))-(MIN(W:W)))</f>
        <v>30.90909090909091</v>
      </c>
    </row>
    <row r="31" spans="1:24">
      <c r="A31" s="219" t="s">
        <v>908</v>
      </c>
      <c r="B31" s="220" t="s">
        <v>907</v>
      </c>
      <c r="C31" s="19" t="s">
        <v>8</v>
      </c>
      <c r="D31" s="60">
        <v>5</v>
      </c>
      <c r="E31" s="60">
        <v>1</v>
      </c>
      <c r="F31" s="54">
        <f>D31*E31</f>
        <v>5</v>
      </c>
      <c r="G31" s="19" t="s">
        <v>12</v>
      </c>
      <c r="H31" s="60">
        <v>5</v>
      </c>
      <c r="I31" s="60">
        <v>1</v>
      </c>
      <c r="J31" s="54">
        <f>H31*I31</f>
        <v>5</v>
      </c>
      <c r="K31" s="19" t="s">
        <v>19</v>
      </c>
      <c r="L31" s="60">
        <v>1</v>
      </c>
      <c r="M31" s="60">
        <v>2</v>
      </c>
      <c r="N31" s="54">
        <f>L31*M31</f>
        <v>2</v>
      </c>
      <c r="O31" s="19"/>
      <c r="P31" s="60"/>
      <c r="Q31" s="60"/>
      <c r="R31" s="54">
        <f>P31*Q31</f>
        <v>0</v>
      </c>
      <c r="S31" s="19"/>
      <c r="T31" s="60"/>
      <c r="U31" s="60"/>
      <c r="V31" s="54">
        <f>T31*U31</f>
        <v>0</v>
      </c>
      <c r="W31" s="42">
        <f>F31+J31+N31+R31+V31</f>
        <v>12</v>
      </c>
      <c r="X31" s="58">
        <f>100*((W31)-(MIN(W:W)))/((MAX(W:W))-(MIN(W:W)))</f>
        <v>21.818181818181817</v>
      </c>
    </row>
    <row r="32" spans="1:24">
      <c r="A32" s="219" t="s">
        <v>1040</v>
      </c>
      <c r="B32" s="221" t="s">
        <v>1039</v>
      </c>
      <c r="C32" s="19" t="s">
        <v>8</v>
      </c>
      <c r="D32" s="60">
        <v>5</v>
      </c>
      <c r="E32" s="60">
        <v>1</v>
      </c>
      <c r="F32" s="54">
        <f>D32*E32</f>
        <v>5</v>
      </c>
      <c r="G32" s="19"/>
      <c r="H32" s="60"/>
      <c r="I32" s="60"/>
      <c r="J32" s="54">
        <f>H32*I32</f>
        <v>0</v>
      </c>
      <c r="K32" s="19"/>
      <c r="L32" s="60"/>
      <c r="M32" s="60"/>
      <c r="N32" s="54">
        <f>L32*M32</f>
        <v>0</v>
      </c>
      <c r="O32" s="19"/>
      <c r="P32" s="60"/>
      <c r="Q32" s="60"/>
      <c r="R32" s="54">
        <f>P32*Q32</f>
        <v>0</v>
      </c>
      <c r="S32" s="19"/>
      <c r="T32" s="60"/>
      <c r="U32" s="60"/>
      <c r="V32" s="54">
        <f>T32*U32</f>
        <v>0</v>
      </c>
      <c r="W32" s="42">
        <f>F32+J32+N32+R32+V32</f>
        <v>5</v>
      </c>
      <c r="X32" s="58">
        <f>100*((W32)-(MIN(W:W)))/((MAX(W:W))-(MIN(W:W)))</f>
        <v>9.0909090909090917</v>
      </c>
    </row>
    <row r="33" spans="1:24">
      <c r="A33" s="219" t="s">
        <v>934</v>
      </c>
      <c r="B33" s="220" t="s">
        <v>933</v>
      </c>
      <c r="C33" s="19"/>
      <c r="D33" s="60"/>
      <c r="E33" s="60"/>
      <c r="F33" s="54">
        <f>D33*E33</f>
        <v>0</v>
      </c>
      <c r="G33" s="19"/>
      <c r="H33" s="60"/>
      <c r="I33" s="60"/>
      <c r="J33" s="54">
        <f>H33*I33</f>
        <v>0</v>
      </c>
      <c r="K33" s="19"/>
      <c r="L33" s="60"/>
      <c r="M33" s="60"/>
      <c r="N33" s="54">
        <f>L33*M33</f>
        <v>0</v>
      </c>
      <c r="O33" s="19"/>
      <c r="P33" s="60"/>
      <c r="Q33" s="60"/>
      <c r="R33" s="54">
        <f>P33*Q33</f>
        <v>0</v>
      </c>
      <c r="S33" s="19"/>
      <c r="T33" s="60"/>
      <c r="U33" s="60"/>
      <c r="V33" s="54">
        <f>T33*U33</f>
        <v>0</v>
      </c>
      <c r="W33" s="42">
        <f>F33+J33+N33+R33+V33</f>
        <v>0</v>
      </c>
      <c r="X33" s="58">
        <f>100*((W33)-(MIN(W:W)))/((MAX(W:W))-(MIN(W:W)))</f>
        <v>0</v>
      </c>
    </row>
    <row r="34" spans="1:24">
      <c r="A34" s="219" t="s">
        <v>928</v>
      </c>
      <c r="B34" s="220" t="s">
        <v>927</v>
      </c>
      <c r="C34" s="19"/>
      <c r="D34" s="60"/>
      <c r="E34" s="60"/>
      <c r="F34" s="54">
        <f>D34*E34</f>
        <v>0</v>
      </c>
      <c r="G34" s="19"/>
      <c r="H34" s="60"/>
      <c r="I34" s="60"/>
      <c r="J34" s="54">
        <f>H34*I34</f>
        <v>0</v>
      </c>
      <c r="K34" s="19"/>
      <c r="L34" s="60"/>
      <c r="M34" s="60"/>
      <c r="N34" s="54">
        <f>L34*M34</f>
        <v>0</v>
      </c>
      <c r="O34" s="19"/>
      <c r="P34" s="60"/>
      <c r="Q34" s="60"/>
      <c r="R34" s="54">
        <f>P34*Q34</f>
        <v>0</v>
      </c>
      <c r="S34" s="19"/>
      <c r="T34" s="60"/>
      <c r="U34" s="60"/>
      <c r="V34" s="54">
        <f>T34*U34</f>
        <v>0</v>
      </c>
      <c r="W34" s="42">
        <f>F34+J34+N34+R34+V34</f>
        <v>0</v>
      </c>
      <c r="X34" s="58">
        <f>100*((W34)-(MIN(W:W)))/((MAX(W:W))-(MIN(W:W)))</f>
        <v>0</v>
      </c>
    </row>
    <row r="35" spans="1:24">
      <c r="A35" s="219" t="s">
        <v>1042</v>
      </c>
      <c r="B35" s="220" t="s">
        <v>1041</v>
      </c>
      <c r="C35" s="19"/>
      <c r="D35" s="60"/>
      <c r="E35" s="60"/>
      <c r="F35" s="54">
        <f>D35*E35</f>
        <v>0</v>
      </c>
      <c r="G35" s="19"/>
      <c r="H35" s="60"/>
      <c r="I35" s="60"/>
      <c r="J35" s="54">
        <f>H35*I35</f>
        <v>0</v>
      </c>
      <c r="K35" s="19"/>
      <c r="L35" s="60"/>
      <c r="M35" s="60"/>
      <c r="N35" s="54">
        <f>L35*M35</f>
        <v>0</v>
      </c>
      <c r="O35" s="19"/>
      <c r="P35" s="60"/>
      <c r="Q35" s="60"/>
      <c r="R35" s="54">
        <f>P35*Q35</f>
        <v>0</v>
      </c>
      <c r="S35" s="19"/>
      <c r="T35" s="60"/>
      <c r="U35" s="60"/>
      <c r="V35" s="54">
        <f>T35*U35</f>
        <v>0</v>
      </c>
      <c r="W35" s="42">
        <f>F35+J35+N35+R35+V35</f>
        <v>0</v>
      </c>
      <c r="X35" s="58">
        <f>100*((W35)-(MIN(W:W)))/((MAX(W:W))-(MIN(W:W)))</f>
        <v>0</v>
      </c>
    </row>
    <row r="36" spans="1:24">
      <c r="A36" s="219" t="s">
        <v>834</v>
      </c>
      <c r="B36" s="220" t="s">
        <v>833</v>
      </c>
      <c r="C36" s="19"/>
      <c r="D36" s="60"/>
      <c r="E36" s="60"/>
      <c r="F36" s="54">
        <f>D36*E36</f>
        <v>0</v>
      </c>
      <c r="G36" s="19"/>
      <c r="H36" s="60"/>
      <c r="I36" s="60"/>
      <c r="J36" s="54">
        <f>H36*I36</f>
        <v>0</v>
      </c>
      <c r="K36" s="19"/>
      <c r="L36" s="60"/>
      <c r="M36" s="60"/>
      <c r="N36" s="54">
        <f>L36*M36</f>
        <v>0</v>
      </c>
      <c r="O36" s="19"/>
      <c r="P36" s="60"/>
      <c r="Q36" s="60"/>
      <c r="R36" s="54">
        <f>P36*Q36</f>
        <v>0</v>
      </c>
      <c r="S36" s="19"/>
      <c r="T36" s="60"/>
      <c r="U36" s="60"/>
      <c r="V36" s="54">
        <f>T36*U36</f>
        <v>0</v>
      </c>
      <c r="W36" s="42">
        <f>F36+J36+N36+R36+V36</f>
        <v>0</v>
      </c>
      <c r="X36" s="58">
        <f>100*((W36)-(MIN(W:W)))/((MAX(W:W))-(MIN(W:W)))</f>
        <v>0</v>
      </c>
    </row>
    <row r="37" spans="1:24">
      <c r="A37" s="219" t="s">
        <v>952</v>
      </c>
      <c r="B37" s="220" t="s">
        <v>951</v>
      </c>
      <c r="C37" s="19"/>
      <c r="D37" s="60"/>
      <c r="E37" s="60"/>
      <c r="F37" s="54">
        <f>D37*E37</f>
        <v>0</v>
      </c>
      <c r="G37" s="19"/>
      <c r="H37" s="60"/>
      <c r="I37" s="60"/>
      <c r="J37" s="54">
        <f>H37*I37</f>
        <v>0</v>
      </c>
      <c r="K37" s="19"/>
      <c r="L37" s="60"/>
      <c r="M37" s="60"/>
      <c r="N37" s="54">
        <f>L37*M37</f>
        <v>0</v>
      </c>
      <c r="O37" s="19"/>
      <c r="P37" s="60"/>
      <c r="Q37" s="60"/>
      <c r="R37" s="54">
        <f>P37*Q37</f>
        <v>0</v>
      </c>
      <c r="S37" s="19"/>
      <c r="T37" s="60"/>
      <c r="U37" s="60"/>
      <c r="V37" s="54">
        <f>T37*U37</f>
        <v>0</v>
      </c>
      <c r="W37" s="42">
        <f>F37+J37+N37+R37+V37</f>
        <v>0</v>
      </c>
      <c r="X37" s="58">
        <f>100*((W37)-(MIN(W:W)))/((MAX(W:W))-(MIN(W:W)))</f>
        <v>0</v>
      </c>
    </row>
    <row r="38" spans="1:24">
      <c r="A38" s="219" t="s">
        <v>992</v>
      </c>
      <c r="B38" s="220" t="s">
        <v>991</v>
      </c>
      <c r="C38" s="19"/>
      <c r="D38" s="60"/>
      <c r="E38" s="60"/>
      <c r="F38" s="54">
        <f>D38*E38</f>
        <v>0</v>
      </c>
      <c r="G38" s="19"/>
      <c r="H38" s="60"/>
      <c r="I38" s="60"/>
      <c r="J38" s="54">
        <f>H38*I38</f>
        <v>0</v>
      </c>
      <c r="K38" s="19"/>
      <c r="L38" s="60"/>
      <c r="M38" s="60"/>
      <c r="N38" s="54">
        <f>L38*M38</f>
        <v>0</v>
      </c>
      <c r="O38" s="19"/>
      <c r="P38" s="60"/>
      <c r="Q38" s="60"/>
      <c r="R38" s="54">
        <f>P38*Q38</f>
        <v>0</v>
      </c>
      <c r="S38" s="19"/>
      <c r="T38" s="60"/>
      <c r="U38" s="60"/>
      <c r="V38" s="54">
        <f>T38*U38</f>
        <v>0</v>
      </c>
      <c r="W38" s="42">
        <f>F38+J38+N38+R38+V38</f>
        <v>0</v>
      </c>
      <c r="X38" s="58">
        <f>100*((W38)-(MIN(W:W)))/((MAX(W:W))-(MIN(W:W)))</f>
        <v>0</v>
      </c>
    </row>
    <row r="39" spans="1:24">
      <c r="A39" s="219" t="s">
        <v>940</v>
      </c>
      <c r="B39" s="220" t="s">
        <v>939</v>
      </c>
      <c r="C39" s="19"/>
      <c r="D39" s="60"/>
      <c r="E39" s="60"/>
      <c r="F39" s="54">
        <f>D39*E39</f>
        <v>0</v>
      </c>
      <c r="G39" s="19"/>
      <c r="H39" s="60"/>
      <c r="I39" s="60"/>
      <c r="J39" s="54">
        <f>H39*I39</f>
        <v>0</v>
      </c>
      <c r="K39" s="19"/>
      <c r="L39" s="60"/>
      <c r="M39" s="60"/>
      <c r="N39" s="54">
        <f>L39*M39</f>
        <v>0</v>
      </c>
      <c r="O39" s="19"/>
      <c r="P39" s="60"/>
      <c r="Q39" s="60"/>
      <c r="R39" s="54">
        <f>P39*Q39</f>
        <v>0</v>
      </c>
      <c r="S39" s="19"/>
      <c r="T39" s="60"/>
      <c r="U39" s="60"/>
      <c r="V39" s="54">
        <f>T39*U39</f>
        <v>0</v>
      </c>
      <c r="W39" s="42">
        <f>F39+J39+N39+R39+V39</f>
        <v>0</v>
      </c>
      <c r="X39" s="58">
        <f>100*((W39)-(MIN(W:W)))/((MAX(W:W))-(MIN(W:W)))</f>
        <v>0</v>
      </c>
    </row>
    <row r="40" spans="1:24">
      <c r="A40" s="219" t="s">
        <v>990</v>
      </c>
      <c r="B40" s="220" t="s">
        <v>989</v>
      </c>
      <c r="C40" s="19"/>
      <c r="D40" s="60"/>
      <c r="E40" s="60"/>
      <c r="F40" s="54">
        <f>D40*E40</f>
        <v>0</v>
      </c>
      <c r="G40" s="19"/>
      <c r="H40" s="60"/>
      <c r="I40" s="60"/>
      <c r="J40" s="54">
        <f>H40*I40</f>
        <v>0</v>
      </c>
      <c r="K40" s="19"/>
      <c r="L40" s="60"/>
      <c r="M40" s="60"/>
      <c r="N40" s="54">
        <f>L40*M40</f>
        <v>0</v>
      </c>
      <c r="O40" s="19"/>
      <c r="P40" s="60"/>
      <c r="Q40" s="60"/>
      <c r="R40" s="54">
        <f>P40*Q40</f>
        <v>0</v>
      </c>
      <c r="S40" s="19"/>
      <c r="T40" s="60"/>
      <c r="U40" s="60"/>
      <c r="V40" s="54">
        <f>T40*U40</f>
        <v>0</v>
      </c>
      <c r="W40" s="42">
        <f>F40+J40+N40+R40+V40</f>
        <v>0</v>
      </c>
      <c r="X40" s="58">
        <f>100*((W40)-(MIN(W:W)))/((MAX(W:W))-(MIN(W:W)))</f>
        <v>0</v>
      </c>
    </row>
    <row r="41" spans="1:24">
      <c r="A41" s="219" t="s">
        <v>980</v>
      </c>
      <c r="B41" s="220" t="s">
        <v>979</v>
      </c>
      <c r="C41" s="19"/>
      <c r="D41" s="60"/>
      <c r="E41" s="60"/>
      <c r="F41" s="54">
        <f>D41*E41</f>
        <v>0</v>
      </c>
      <c r="G41" s="19"/>
      <c r="H41" s="60"/>
      <c r="I41" s="60"/>
      <c r="J41" s="54">
        <f>H41*I41</f>
        <v>0</v>
      </c>
      <c r="K41" s="19"/>
      <c r="L41" s="60"/>
      <c r="M41" s="60"/>
      <c r="N41" s="54">
        <f>L41*M41</f>
        <v>0</v>
      </c>
      <c r="O41" s="19"/>
      <c r="P41" s="60"/>
      <c r="Q41" s="60"/>
      <c r="R41" s="54">
        <f>P41*Q41</f>
        <v>0</v>
      </c>
      <c r="S41" s="19"/>
      <c r="T41" s="60"/>
      <c r="U41" s="60"/>
      <c r="V41" s="54">
        <f>T41*U41</f>
        <v>0</v>
      </c>
      <c r="W41" s="42">
        <f>F41+J41+N41+R41+V41</f>
        <v>0</v>
      </c>
      <c r="X41" s="58">
        <f>100*((W41)-(MIN(W:W)))/((MAX(W:W))-(MIN(W:W)))</f>
        <v>0</v>
      </c>
    </row>
    <row r="42" spans="1:24">
      <c r="A42" s="219" t="s">
        <v>812</v>
      </c>
      <c r="B42" s="220" t="s">
        <v>811</v>
      </c>
      <c r="C42" s="19" t="s">
        <v>5</v>
      </c>
      <c r="D42" s="60">
        <v>10</v>
      </c>
      <c r="E42" s="60">
        <v>3</v>
      </c>
      <c r="F42" s="54">
        <f>D42*E42</f>
        <v>30</v>
      </c>
      <c r="G42" s="19" t="s">
        <v>21</v>
      </c>
      <c r="H42" s="60">
        <v>1</v>
      </c>
      <c r="I42" s="60">
        <v>3</v>
      </c>
      <c r="J42" s="54">
        <f>H42*I42</f>
        <v>3</v>
      </c>
      <c r="K42" s="19"/>
      <c r="L42" s="60"/>
      <c r="M42" s="60"/>
      <c r="N42" s="54">
        <f>L42*M42</f>
        <v>0</v>
      </c>
      <c r="O42" s="19"/>
      <c r="P42" s="60"/>
      <c r="Q42" s="60"/>
      <c r="R42" s="54">
        <f>P42*Q42</f>
        <v>0</v>
      </c>
      <c r="S42" s="19"/>
      <c r="T42" s="60"/>
      <c r="U42" s="60"/>
      <c r="V42" s="54">
        <f>T42*U42</f>
        <v>0</v>
      </c>
      <c r="W42" s="42">
        <f>F42+J42+N42+R42+V42</f>
        <v>33</v>
      </c>
      <c r="X42" s="58">
        <f>100*((W42)-(MIN(W:W)))/((MAX(W:W))-(MIN(W:W)))</f>
        <v>60</v>
      </c>
    </row>
    <row r="43" spans="1:24">
      <c r="A43" s="219" t="s">
        <v>806</v>
      </c>
      <c r="B43" s="220" t="s">
        <v>805</v>
      </c>
      <c r="C43" t="s">
        <v>284</v>
      </c>
      <c r="D43" s="9">
        <v>6</v>
      </c>
      <c r="E43" s="9">
        <v>3</v>
      </c>
      <c r="F43" s="54">
        <f>D43*E43</f>
        <v>18</v>
      </c>
      <c r="G43" s="19" t="s">
        <v>21</v>
      </c>
      <c r="H43" s="60">
        <v>1</v>
      </c>
      <c r="I43" s="60">
        <v>3</v>
      </c>
      <c r="J43" s="54">
        <f>H43*I43</f>
        <v>3</v>
      </c>
      <c r="K43" s="19"/>
      <c r="L43" s="60"/>
      <c r="M43" s="60"/>
      <c r="N43" s="54">
        <f>L43*M43</f>
        <v>0</v>
      </c>
      <c r="O43" s="19"/>
      <c r="P43" s="60"/>
      <c r="Q43" s="60"/>
      <c r="R43" s="54">
        <f>P43*Q43</f>
        <v>0</v>
      </c>
      <c r="S43" s="19"/>
      <c r="T43" s="60"/>
      <c r="U43" s="60"/>
      <c r="V43" s="54">
        <f>T43*U43</f>
        <v>0</v>
      </c>
      <c r="W43" s="42">
        <f>F43+J43+N43+R43+V43</f>
        <v>21</v>
      </c>
      <c r="X43" s="58">
        <f>100*((W43)-(MIN(W:W)))/((MAX(W:W))-(MIN(W:W)))</f>
        <v>38.18181818181818</v>
      </c>
    </row>
    <row r="44" spans="1:24">
      <c r="A44" s="219" t="s">
        <v>1018</v>
      </c>
      <c r="B44" s="220" t="s">
        <v>1017</v>
      </c>
      <c r="C44" s="19"/>
      <c r="D44" s="60"/>
      <c r="E44" s="60"/>
      <c r="F44" s="54">
        <f>D44*E44</f>
        <v>0</v>
      </c>
      <c r="G44" s="19"/>
      <c r="H44" s="60"/>
      <c r="I44" s="60"/>
      <c r="J44" s="54">
        <f>H44*I44</f>
        <v>0</v>
      </c>
      <c r="K44" s="19"/>
      <c r="L44" s="60"/>
      <c r="M44" s="60"/>
      <c r="N44" s="54">
        <f>L44*M44</f>
        <v>0</v>
      </c>
      <c r="O44" s="19"/>
      <c r="P44" s="60"/>
      <c r="Q44" s="60"/>
      <c r="R44" s="54">
        <f>P44*Q44</f>
        <v>0</v>
      </c>
      <c r="S44" s="19"/>
      <c r="T44" s="60"/>
      <c r="U44" s="60"/>
      <c r="V44" s="54">
        <f>T44*U44</f>
        <v>0</v>
      </c>
      <c r="W44" s="42">
        <f>F44+J44+N44+R44+V44</f>
        <v>0</v>
      </c>
      <c r="X44" s="58">
        <f>100*((W44)-(MIN(W:W)))/((MAX(W:W))-(MIN(W:W)))</f>
        <v>0</v>
      </c>
    </row>
    <row r="45" spans="1:24">
      <c r="A45" s="219" t="s">
        <v>914</v>
      </c>
      <c r="B45" s="220" t="s">
        <v>913</v>
      </c>
      <c r="C45" s="19"/>
      <c r="D45" s="60"/>
      <c r="E45" s="60"/>
      <c r="F45" s="54">
        <f>D45*E45</f>
        <v>0</v>
      </c>
      <c r="G45" s="19"/>
      <c r="H45" s="60"/>
      <c r="I45" s="60"/>
      <c r="J45" s="54">
        <f>H45*I45</f>
        <v>0</v>
      </c>
      <c r="K45" s="19"/>
      <c r="L45" s="60"/>
      <c r="M45" s="60"/>
      <c r="N45" s="54">
        <f>L45*M45</f>
        <v>0</v>
      </c>
      <c r="O45" s="19"/>
      <c r="P45" s="60"/>
      <c r="Q45" s="60"/>
      <c r="R45" s="54">
        <f>P45*Q45</f>
        <v>0</v>
      </c>
      <c r="S45" s="19"/>
      <c r="T45" s="60"/>
      <c r="U45" s="60"/>
      <c r="V45" s="54">
        <f>T45*U45</f>
        <v>0</v>
      </c>
      <c r="W45" s="42">
        <f>F45+J45+N45+R45+V45</f>
        <v>0</v>
      </c>
      <c r="X45" s="58">
        <f>100*((W45)-(MIN(W:W)))/((MAX(W:W))-(MIN(W:W)))</f>
        <v>0</v>
      </c>
    </row>
    <row r="46" spans="1:24">
      <c r="A46" s="219" t="s">
        <v>898</v>
      </c>
      <c r="B46" s="220" t="s">
        <v>897</v>
      </c>
      <c r="C46" s="19"/>
      <c r="D46" s="60"/>
      <c r="E46" s="60"/>
      <c r="F46" s="54">
        <f>D46*E46</f>
        <v>0</v>
      </c>
      <c r="G46" s="19"/>
      <c r="H46" s="60"/>
      <c r="I46" s="60"/>
      <c r="J46" s="54">
        <f>H46*I46</f>
        <v>0</v>
      </c>
      <c r="K46" s="19"/>
      <c r="L46" s="60"/>
      <c r="M46" s="60"/>
      <c r="N46" s="54">
        <f>L46*M46</f>
        <v>0</v>
      </c>
      <c r="O46" s="19"/>
      <c r="P46" s="60"/>
      <c r="Q46" s="60"/>
      <c r="R46" s="54">
        <f>P46*Q46</f>
        <v>0</v>
      </c>
      <c r="S46" s="19"/>
      <c r="T46" s="60"/>
      <c r="U46" s="60"/>
      <c r="V46" s="54">
        <f>T46*U46</f>
        <v>0</v>
      </c>
      <c r="W46" s="42">
        <f>F46+J46+N46+R46+V46</f>
        <v>0</v>
      </c>
      <c r="X46" s="58">
        <f>100*((W46)-(MIN(W:W)))/((MAX(W:W))-(MIN(W:W)))</f>
        <v>0</v>
      </c>
    </row>
    <row r="47" spans="1:24">
      <c r="A47" s="219" t="s">
        <v>1066</v>
      </c>
      <c r="B47" s="220" t="s">
        <v>1065</v>
      </c>
      <c r="C47" s="19"/>
      <c r="D47" s="60"/>
      <c r="E47" s="60"/>
      <c r="F47" s="54">
        <f>D47*E47</f>
        <v>0</v>
      </c>
      <c r="G47" s="19"/>
      <c r="H47" s="60"/>
      <c r="I47" s="60"/>
      <c r="J47" s="54">
        <f>H47*I47</f>
        <v>0</v>
      </c>
      <c r="K47" s="19"/>
      <c r="L47" s="60"/>
      <c r="M47" s="60"/>
      <c r="N47" s="54">
        <f>L47*M47</f>
        <v>0</v>
      </c>
      <c r="O47" s="19"/>
      <c r="P47" s="60"/>
      <c r="Q47" s="60"/>
      <c r="R47" s="54">
        <f>P47*Q47</f>
        <v>0</v>
      </c>
      <c r="S47" s="19"/>
      <c r="T47" s="60"/>
      <c r="U47" s="60"/>
      <c r="V47" s="54">
        <f>T47*U47</f>
        <v>0</v>
      </c>
      <c r="W47" s="42">
        <f>F47+J47+N47+R47+V47</f>
        <v>0</v>
      </c>
      <c r="X47" s="58">
        <f>100*((W47)-(MIN(W:W)))/((MAX(W:W))-(MIN(W:W)))</f>
        <v>0</v>
      </c>
    </row>
    <row r="48" spans="1:24">
      <c r="A48" s="219" t="s">
        <v>904</v>
      </c>
      <c r="B48" s="220" t="s">
        <v>903</v>
      </c>
      <c r="C48" s="19" t="s">
        <v>7</v>
      </c>
      <c r="D48" s="60">
        <v>8</v>
      </c>
      <c r="E48" s="60">
        <v>3</v>
      </c>
      <c r="F48" s="54">
        <f>D48*E48</f>
        <v>24</v>
      </c>
      <c r="G48" s="19"/>
      <c r="H48" s="60"/>
      <c r="I48" s="60"/>
      <c r="J48" s="54">
        <f>H48*I48</f>
        <v>0</v>
      </c>
      <c r="K48" s="19"/>
      <c r="L48" s="60"/>
      <c r="M48" s="60"/>
      <c r="N48" s="54">
        <f>L48*M48</f>
        <v>0</v>
      </c>
      <c r="O48" s="19"/>
      <c r="P48" s="60"/>
      <c r="Q48" s="60"/>
      <c r="R48" s="54">
        <f>P48*Q48</f>
        <v>0</v>
      </c>
      <c r="S48" s="19"/>
      <c r="T48" s="60"/>
      <c r="U48" s="60"/>
      <c r="V48" s="54">
        <f>T48*U48</f>
        <v>0</v>
      </c>
      <c r="W48" s="42">
        <f>F48+J48+N48+R48+V48</f>
        <v>24</v>
      </c>
      <c r="X48" s="58">
        <f>100*((W48)-(MIN(W:W)))/((MAX(W:W))-(MIN(W:W)))</f>
        <v>43.636363636363633</v>
      </c>
    </row>
    <row r="49" spans="1:24">
      <c r="A49" s="219" t="s">
        <v>1004</v>
      </c>
      <c r="B49" s="220" t="s">
        <v>1003</v>
      </c>
      <c r="C49" s="19"/>
      <c r="D49" s="60"/>
      <c r="E49" s="60"/>
      <c r="F49" s="54">
        <f>D49*E49</f>
        <v>0</v>
      </c>
      <c r="G49" s="19"/>
      <c r="H49" s="60"/>
      <c r="I49" s="60"/>
      <c r="J49" s="54">
        <f>H49*I49</f>
        <v>0</v>
      </c>
      <c r="K49" s="19"/>
      <c r="L49" s="60"/>
      <c r="M49" s="60"/>
      <c r="N49" s="54">
        <f>L49*M49</f>
        <v>0</v>
      </c>
      <c r="O49" s="19"/>
      <c r="P49" s="60"/>
      <c r="Q49" s="60"/>
      <c r="R49" s="54">
        <f>P49*Q49</f>
        <v>0</v>
      </c>
      <c r="S49" s="19"/>
      <c r="T49" s="60"/>
      <c r="U49" s="60"/>
      <c r="V49" s="54">
        <f>T49*U49</f>
        <v>0</v>
      </c>
      <c r="W49" s="42">
        <f>F49+J49+N49+R49+V49</f>
        <v>0</v>
      </c>
      <c r="X49" s="58">
        <f>100*((W49)-(MIN(W:W)))/((MAX(W:W))-(MIN(W:W)))</f>
        <v>0</v>
      </c>
    </row>
    <row r="50" spans="1:24">
      <c r="A50" s="219" t="s">
        <v>916</v>
      </c>
      <c r="B50" s="220" t="s">
        <v>915</v>
      </c>
      <c r="C50" s="19" t="s">
        <v>19</v>
      </c>
      <c r="D50" s="60">
        <v>1</v>
      </c>
      <c r="E50" s="60">
        <v>2</v>
      </c>
      <c r="F50" s="54">
        <f>D50*E50</f>
        <v>2</v>
      </c>
      <c r="G50" s="19"/>
      <c r="H50" s="60"/>
      <c r="I50" s="60"/>
      <c r="J50" s="54">
        <f>H50*I50</f>
        <v>0</v>
      </c>
      <c r="K50" s="19"/>
      <c r="L50" s="60"/>
      <c r="M50" s="60"/>
      <c r="N50" s="54">
        <f>L50*M50</f>
        <v>0</v>
      </c>
      <c r="O50" s="19"/>
      <c r="P50" s="60"/>
      <c r="Q50" s="60"/>
      <c r="R50" s="54">
        <f>P50*Q50</f>
        <v>0</v>
      </c>
      <c r="S50" s="19"/>
      <c r="T50" s="60"/>
      <c r="U50" s="60"/>
      <c r="V50" s="54">
        <f>T50*U50</f>
        <v>0</v>
      </c>
      <c r="W50" s="42">
        <f>F50+J50+N50+R50+V50</f>
        <v>2</v>
      </c>
      <c r="X50" s="58">
        <f>100*((W50)-(MIN(W:W)))/((MAX(W:W))-(MIN(W:W)))</f>
        <v>3.6363636363636362</v>
      </c>
    </row>
    <row r="51" spans="1:24">
      <c r="A51" s="219" t="s">
        <v>882</v>
      </c>
      <c r="B51" s="220" t="s">
        <v>881</v>
      </c>
      <c r="C51" s="19"/>
      <c r="D51" s="60"/>
      <c r="E51" s="60"/>
      <c r="F51" s="54">
        <f>D51*E51</f>
        <v>0</v>
      </c>
      <c r="G51" s="19"/>
      <c r="H51" s="60"/>
      <c r="I51" s="60"/>
      <c r="J51" s="54">
        <f>H51*I51</f>
        <v>0</v>
      </c>
      <c r="K51" s="19"/>
      <c r="L51" s="60"/>
      <c r="M51" s="60"/>
      <c r="N51" s="54">
        <f>L51*M51</f>
        <v>0</v>
      </c>
      <c r="O51" s="19"/>
      <c r="P51" s="60"/>
      <c r="Q51" s="60"/>
      <c r="R51" s="54">
        <f>P51*Q51</f>
        <v>0</v>
      </c>
      <c r="S51" s="19"/>
      <c r="T51" s="60"/>
      <c r="U51" s="60"/>
      <c r="V51" s="54">
        <f>T51*U51</f>
        <v>0</v>
      </c>
      <c r="W51" s="42">
        <f>F51+J51+N51+R51+V51</f>
        <v>0</v>
      </c>
      <c r="X51" s="58">
        <f>100*((W51)-(MIN(W:W)))/((MAX(W:W))-(MIN(W:W)))</f>
        <v>0</v>
      </c>
    </row>
    <row r="52" spans="1:24">
      <c r="A52" s="219" t="s">
        <v>810</v>
      </c>
      <c r="B52" s="220" t="s">
        <v>809</v>
      </c>
      <c r="C52" s="19" t="s">
        <v>11</v>
      </c>
      <c r="D52" s="60">
        <v>8</v>
      </c>
      <c r="E52" s="60">
        <v>3</v>
      </c>
      <c r="F52" s="54">
        <f>D52*E52</f>
        <v>24</v>
      </c>
      <c r="G52" s="19"/>
      <c r="H52" s="60"/>
      <c r="I52" s="60"/>
      <c r="J52" s="54">
        <f>H52*I52</f>
        <v>0</v>
      </c>
      <c r="K52" s="19"/>
      <c r="L52" s="60"/>
      <c r="M52" s="60"/>
      <c r="N52" s="54">
        <f>L52*M52</f>
        <v>0</v>
      </c>
      <c r="O52" s="19"/>
      <c r="P52" s="60"/>
      <c r="Q52" s="60"/>
      <c r="R52" s="54">
        <f>P52*Q52</f>
        <v>0</v>
      </c>
      <c r="S52" s="19"/>
      <c r="T52" s="60"/>
      <c r="U52" s="60"/>
      <c r="V52" s="54">
        <f>T52*U52</f>
        <v>0</v>
      </c>
      <c r="W52" s="42">
        <f>F52+J52+N52+R52+V52</f>
        <v>24</v>
      </c>
      <c r="X52" s="58">
        <f>100*((W52)-(MIN(W:W)))/((MAX(W:W))-(MIN(W:W)))</f>
        <v>43.636363636363633</v>
      </c>
    </row>
    <row r="53" spans="1:24">
      <c r="A53" s="219" t="s">
        <v>1048</v>
      </c>
      <c r="B53" s="220" t="s">
        <v>1047</v>
      </c>
      <c r="C53" s="19" t="s">
        <v>4</v>
      </c>
      <c r="D53" s="60">
        <v>10</v>
      </c>
      <c r="E53" s="60">
        <v>3</v>
      </c>
      <c r="F53" s="54">
        <f>D53*E53</f>
        <v>30</v>
      </c>
      <c r="G53" s="19" t="s">
        <v>9</v>
      </c>
      <c r="H53" s="60">
        <v>1</v>
      </c>
      <c r="I53" s="60">
        <v>1</v>
      </c>
      <c r="J53" s="54">
        <f>H53*I53</f>
        <v>1</v>
      </c>
      <c r="K53" s="19"/>
      <c r="L53" s="60"/>
      <c r="M53" s="60"/>
      <c r="N53" s="54">
        <f>L53*M53</f>
        <v>0</v>
      </c>
      <c r="O53" s="19"/>
      <c r="P53" s="60"/>
      <c r="Q53" s="60"/>
      <c r="R53" s="54">
        <f>P53*Q53</f>
        <v>0</v>
      </c>
      <c r="S53" s="19"/>
      <c r="T53" s="60"/>
      <c r="U53" s="60"/>
      <c r="V53" s="54">
        <f>T53*U53</f>
        <v>0</v>
      </c>
      <c r="W53" s="42">
        <f>F53+J53+N53+R53+V53</f>
        <v>31</v>
      </c>
      <c r="X53" s="58">
        <f>100*((W53)-(MIN(W:W)))/((MAX(W:W))-(MIN(W:W)))</f>
        <v>56.363636363636367</v>
      </c>
    </row>
    <row r="54" spans="1:24">
      <c r="A54" s="219" t="s">
        <v>864</v>
      </c>
      <c r="B54" s="220" t="s">
        <v>863</v>
      </c>
      <c r="C54" s="19" t="s">
        <v>4</v>
      </c>
      <c r="D54" s="60">
        <v>10</v>
      </c>
      <c r="E54" s="60">
        <v>3</v>
      </c>
      <c r="F54" s="54">
        <f>D54*E54</f>
        <v>30</v>
      </c>
      <c r="G54" s="19" t="s">
        <v>9</v>
      </c>
      <c r="H54" s="60">
        <v>1</v>
      </c>
      <c r="I54" s="60">
        <v>1</v>
      </c>
      <c r="J54" s="54">
        <f>H54*I54</f>
        <v>1</v>
      </c>
      <c r="K54" s="19"/>
      <c r="L54" s="60"/>
      <c r="M54" s="60"/>
      <c r="N54" s="54">
        <f>L54*M54</f>
        <v>0</v>
      </c>
      <c r="O54" s="19"/>
      <c r="P54" s="60"/>
      <c r="Q54" s="60"/>
      <c r="R54" s="54">
        <f>P54*Q54</f>
        <v>0</v>
      </c>
      <c r="S54" s="19"/>
      <c r="T54" s="60"/>
      <c r="U54" s="60"/>
      <c r="V54" s="54">
        <f>T54*U54</f>
        <v>0</v>
      </c>
      <c r="W54" s="42">
        <f>F54+J54+N54+R54+V54</f>
        <v>31</v>
      </c>
      <c r="X54" s="58">
        <f>100*((W54)-(MIN(W:W)))/((MAX(W:W))-(MIN(W:W)))</f>
        <v>56.363636363636367</v>
      </c>
    </row>
    <row r="55" spans="1:24">
      <c r="A55" s="219" t="s">
        <v>836</v>
      </c>
      <c r="B55" s="220" t="s">
        <v>835</v>
      </c>
      <c r="C55" s="19" t="s">
        <v>4</v>
      </c>
      <c r="D55" s="60">
        <v>10</v>
      </c>
      <c r="E55" s="60">
        <v>3</v>
      </c>
      <c r="F55" s="54">
        <f>D55*E55</f>
        <v>30</v>
      </c>
      <c r="G55" s="19" t="s">
        <v>9</v>
      </c>
      <c r="H55" s="60">
        <v>1</v>
      </c>
      <c r="I55" s="60">
        <v>1</v>
      </c>
      <c r="J55" s="54">
        <f>H55*I55</f>
        <v>1</v>
      </c>
      <c r="K55" s="19"/>
      <c r="L55" s="60"/>
      <c r="M55" s="60"/>
      <c r="N55" s="54">
        <f>L55*M55</f>
        <v>0</v>
      </c>
      <c r="O55" s="19"/>
      <c r="P55" s="60"/>
      <c r="Q55" s="60"/>
      <c r="R55" s="54">
        <f>P55*Q55</f>
        <v>0</v>
      </c>
      <c r="S55" s="19"/>
      <c r="T55" s="60"/>
      <c r="U55" s="60"/>
      <c r="V55" s="54">
        <f>T55*U55</f>
        <v>0</v>
      </c>
      <c r="W55" s="42">
        <f>F55+J55+N55+R55+V55</f>
        <v>31</v>
      </c>
      <c r="X55" s="58">
        <f>100*((W55)-(MIN(W:W)))/((MAX(W:W))-(MIN(W:W)))</f>
        <v>56.363636363636367</v>
      </c>
    </row>
    <row r="56" spans="1:24">
      <c r="A56" s="219" t="s">
        <v>910</v>
      </c>
      <c r="B56" s="220" t="s">
        <v>909</v>
      </c>
      <c r="C56" s="19" t="s">
        <v>4</v>
      </c>
      <c r="D56" s="60">
        <v>10</v>
      </c>
      <c r="E56" s="60">
        <v>3</v>
      </c>
      <c r="F56" s="54">
        <f>D56*E56</f>
        <v>30</v>
      </c>
      <c r="G56" s="19" t="s">
        <v>9</v>
      </c>
      <c r="H56" s="60">
        <v>1</v>
      </c>
      <c r="I56" s="60">
        <v>1</v>
      </c>
      <c r="J56" s="54">
        <f>H56*I56</f>
        <v>1</v>
      </c>
      <c r="K56" s="19"/>
      <c r="L56" s="60"/>
      <c r="M56" s="60"/>
      <c r="N56" s="54">
        <f>L56*M56</f>
        <v>0</v>
      </c>
      <c r="O56" s="19"/>
      <c r="P56" s="60"/>
      <c r="Q56" s="60"/>
      <c r="R56" s="54">
        <f>P56*Q56</f>
        <v>0</v>
      </c>
      <c r="S56" s="19"/>
      <c r="T56" s="60"/>
      <c r="U56" s="60"/>
      <c r="V56" s="54">
        <f>T56*U56</f>
        <v>0</v>
      </c>
      <c r="W56" s="42">
        <f>F56+J56+N56+R56+V56</f>
        <v>31</v>
      </c>
      <c r="X56" s="58">
        <f>100*((W56)-(MIN(W:W)))/((MAX(W:W))-(MIN(W:W)))</f>
        <v>56.363636363636367</v>
      </c>
    </row>
    <row r="57" spans="1:24">
      <c r="A57" s="219" t="s">
        <v>854</v>
      </c>
      <c r="B57" s="220" t="s">
        <v>853</v>
      </c>
      <c r="C57" s="19" t="s">
        <v>4</v>
      </c>
      <c r="D57" s="60">
        <v>10</v>
      </c>
      <c r="E57" s="60">
        <v>3</v>
      </c>
      <c r="F57" s="54">
        <f>D57*E57</f>
        <v>30</v>
      </c>
      <c r="G57" s="19" t="s">
        <v>9</v>
      </c>
      <c r="H57" s="60">
        <v>1</v>
      </c>
      <c r="I57" s="60">
        <v>1</v>
      </c>
      <c r="J57" s="54">
        <f>H57*I57</f>
        <v>1</v>
      </c>
      <c r="K57" s="19"/>
      <c r="L57" s="60"/>
      <c r="M57" s="60"/>
      <c r="N57" s="54">
        <f>L57*M57</f>
        <v>0</v>
      </c>
      <c r="O57" s="19"/>
      <c r="P57" s="60"/>
      <c r="Q57" s="60"/>
      <c r="R57" s="54">
        <f>P57*Q57</f>
        <v>0</v>
      </c>
      <c r="S57" s="19"/>
      <c r="T57" s="60"/>
      <c r="U57" s="60"/>
      <c r="V57" s="54">
        <f>T57*U57</f>
        <v>0</v>
      </c>
      <c r="W57" s="42">
        <f>F57+J57+N57+R57+V57</f>
        <v>31</v>
      </c>
      <c r="X57" s="58">
        <f>100*((W57)-(MIN(W:W)))/((MAX(W:W))-(MIN(W:W)))</f>
        <v>56.363636363636367</v>
      </c>
    </row>
    <row r="58" spans="1:24">
      <c r="A58" s="219" t="s">
        <v>918</v>
      </c>
      <c r="B58" s="220" t="s">
        <v>917</v>
      </c>
      <c r="C58" s="19"/>
      <c r="D58" s="60"/>
      <c r="E58" s="60"/>
      <c r="F58" s="54">
        <f>D58*E58</f>
        <v>0</v>
      </c>
      <c r="G58" s="19"/>
      <c r="H58" s="60"/>
      <c r="I58" s="60"/>
      <c r="J58" s="54">
        <f>H58*I58</f>
        <v>0</v>
      </c>
      <c r="K58" s="19"/>
      <c r="L58" s="60"/>
      <c r="M58" s="60"/>
      <c r="N58" s="54">
        <f>L58*M58</f>
        <v>0</v>
      </c>
      <c r="O58" s="19"/>
      <c r="P58" s="60"/>
      <c r="Q58" s="60"/>
      <c r="R58" s="54">
        <f>P58*Q58</f>
        <v>0</v>
      </c>
      <c r="S58" s="19"/>
      <c r="T58" s="60"/>
      <c r="U58" s="60"/>
      <c r="V58" s="54">
        <f>T58*U58</f>
        <v>0</v>
      </c>
      <c r="W58" s="42">
        <f>F58+J58+N58+R58+V58</f>
        <v>0</v>
      </c>
      <c r="X58" s="58">
        <f>100*((W58)-(MIN(W:W)))/((MAX(W:W))-(MIN(W:W)))</f>
        <v>0</v>
      </c>
    </row>
    <row r="59" spans="1:24">
      <c r="A59" s="219" t="s">
        <v>920</v>
      </c>
      <c r="B59" s="221" t="s">
        <v>919</v>
      </c>
      <c r="C59" s="19"/>
      <c r="D59" s="60"/>
      <c r="E59" s="60"/>
      <c r="F59" s="54">
        <f>D59*E59</f>
        <v>0</v>
      </c>
      <c r="G59" s="19"/>
      <c r="H59" s="60"/>
      <c r="I59" s="60"/>
      <c r="J59" s="54">
        <f>H59*I59</f>
        <v>0</v>
      </c>
      <c r="K59" s="19"/>
      <c r="L59" s="60"/>
      <c r="M59" s="60"/>
      <c r="N59" s="54">
        <f>L59*M59</f>
        <v>0</v>
      </c>
      <c r="O59" s="19"/>
      <c r="P59" s="60"/>
      <c r="Q59" s="60"/>
      <c r="R59" s="54">
        <f>P59*Q59</f>
        <v>0</v>
      </c>
      <c r="S59" s="19"/>
      <c r="T59" s="60"/>
      <c r="U59" s="60"/>
      <c r="V59" s="54">
        <f>T59*U59</f>
        <v>0</v>
      </c>
      <c r="W59" s="42">
        <f>F59+J59+N59+R59+V59</f>
        <v>0</v>
      </c>
      <c r="X59" s="58">
        <f>100*((W59)-(MIN(W:W)))/((MAX(W:W))-(MIN(W:W)))</f>
        <v>0</v>
      </c>
    </row>
    <row r="60" spans="1:24">
      <c r="A60" s="219" t="s">
        <v>870</v>
      </c>
      <c r="B60" s="221" t="s">
        <v>869</v>
      </c>
      <c r="C60" s="19"/>
      <c r="D60" s="60"/>
      <c r="E60" s="60"/>
      <c r="F60" s="54">
        <f>D60*E60</f>
        <v>0</v>
      </c>
      <c r="G60" s="19"/>
      <c r="H60" s="60"/>
      <c r="I60" s="60"/>
      <c r="J60" s="54">
        <f>H60*I60</f>
        <v>0</v>
      </c>
      <c r="K60" s="19"/>
      <c r="L60" s="60"/>
      <c r="M60" s="60"/>
      <c r="N60" s="54">
        <f>L60*M60</f>
        <v>0</v>
      </c>
      <c r="O60" s="19"/>
      <c r="P60" s="60"/>
      <c r="Q60" s="60"/>
      <c r="R60" s="54">
        <f>P60*Q60</f>
        <v>0</v>
      </c>
      <c r="S60" s="19"/>
      <c r="T60" s="60"/>
      <c r="U60" s="60"/>
      <c r="V60" s="54">
        <f>T60*U60</f>
        <v>0</v>
      </c>
      <c r="W60" s="42">
        <f>F60+J60+N60+R60+V60</f>
        <v>0</v>
      </c>
      <c r="X60" s="58">
        <f>100*((W60)-(MIN(W:W)))/((MAX(W:W))-(MIN(W:W)))</f>
        <v>0</v>
      </c>
    </row>
    <row r="61" spans="1:24">
      <c r="A61" s="219" t="s">
        <v>816</v>
      </c>
      <c r="B61" s="220" t="s">
        <v>815</v>
      </c>
      <c r="C61" s="19"/>
      <c r="D61" s="60"/>
      <c r="E61" s="60"/>
      <c r="F61" s="54">
        <f>D61*E61</f>
        <v>0</v>
      </c>
      <c r="G61" s="19"/>
      <c r="H61" s="60"/>
      <c r="I61" s="60"/>
      <c r="J61" s="54">
        <f>H61*I61</f>
        <v>0</v>
      </c>
      <c r="K61" s="19"/>
      <c r="L61" s="60"/>
      <c r="M61" s="60"/>
      <c r="N61" s="54">
        <f>L61*M61</f>
        <v>0</v>
      </c>
      <c r="O61" s="19"/>
      <c r="P61" s="60"/>
      <c r="Q61" s="60"/>
      <c r="R61" s="54">
        <f>P61*Q61</f>
        <v>0</v>
      </c>
      <c r="S61" s="19"/>
      <c r="T61" s="60"/>
      <c r="U61" s="60"/>
      <c r="V61" s="54">
        <f>T61*U61</f>
        <v>0</v>
      </c>
      <c r="W61" s="42">
        <f>F61+J61+N61+R61+V61</f>
        <v>0</v>
      </c>
      <c r="X61" s="58">
        <f>100*((W61)-(MIN(W:W)))/((MAX(W:W))-(MIN(W:W)))</f>
        <v>0</v>
      </c>
    </row>
    <row r="62" spans="1:24">
      <c r="A62" s="219" t="s">
        <v>862</v>
      </c>
      <c r="B62" s="220" t="s">
        <v>861</v>
      </c>
      <c r="C62" s="19" t="s">
        <v>2</v>
      </c>
      <c r="D62" s="60">
        <v>10</v>
      </c>
      <c r="E62" s="60">
        <v>3</v>
      </c>
      <c r="F62" s="54">
        <f>D62*E62</f>
        <v>30</v>
      </c>
      <c r="G62" s="19" t="s">
        <v>175</v>
      </c>
      <c r="H62" s="60">
        <v>6</v>
      </c>
      <c r="I62" s="60">
        <v>3</v>
      </c>
      <c r="J62" s="54">
        <f>H62*I62</f>
        <v>18</v>
      </c>
      <c r="K62" s="19"/>
      <c r="L62" s="60"/>
      <c r="M62" s="60"/>
      <c r="N62" s="54">
        <f>L62*M62</f>
        <v>0</v>
      </c>
      <c r="O62" s="19"/>
      <c r="P62" s="60"/>
      <c r="Q62" s="60"/>
      <c r="R62" s="54">
        <f>P62*Q62</f>
        <v>0</v>
      </c>
      <c r="S62" s="19"/>
      <c r="T62" s="60"/>
      <c r="U62" s="60"/>
      <c r="V62" s="54">
        <f>T62*U62</f>
        <v>0</v>
      </c>
      <c r="W62" s="42">
        <f>F62+J62+N62+R62+V62</f>
        <v>48</v>
      </c>
      <c r="X62" s="58">
        <f>100*((W62)-(MIN(W:W)))/((MAX(W:W))-(MIN(W:W)))</f>
        <v>87.272727272727266</v>
      </c>
    </row>
    <row r="63" spans="1:24">
      <c r="A63" s="219" t="s">
        <v>846</v>
      </c>
      <c r="B63" s="220" t="s">
        <v>845</v>
      </c>
      <c r="C63" s="19" t="s">
        <v>175</v>
      </c>
      <c r="D63" s="60">
        <v>10</v>
      </c>
      <c r="E63" s="60">
        <v>3</v>
      </c>
      <c r="F63" s="54">
        <f>D63*E63</f>
        <v>30</v>
      </c>
      <c r="G63" s="19"/>
      <c r="H63" s="60"/>
      <c r="I63" s="60"/>
      <c r="J63" s="54">
        <f>H63*I63</f>
        <v>0</v>
      </c>
      <c r="K63" s="19"/>
      <c r="L63" s="60"/>
      <c r="M63" s="60"/>
      <c r="N63" s="54">
        <f>L63*M63</f>
        <v>0</v>
      </c>
      <c r="O63" s="19"/>
      <c r="P63" s="60"/>
      <c r="Q63" s="60"/>
      <c r="R63" s="54">
        <f>P63*Q63</f>
        <v>0</v>
      </c>
      <c r="S63" s="19"/>
      <c r="T63" s="60"/>
      <c r="U63" s="60"/>
      <c r="V63" s="54">
        <f>T63*U63</f>
        <v>0</v>
      </c>
      <c r="W63" s="42">
        <f>F63+J63+N63+R63+V63</f>
        <v>30</v>
      </c>
      <c r="X63" s="58">
        <f>100*((W63)-(MIN(W:W)))/((MAX(W:W))-(MIN(W:W)))</f>
        <v>54.545454545454547</v>
      </c>
    </row>
    <row r="64" spans="1:24">
      <c r="A64" s="219" t="s">
        <v>900</v>
      </c>
      <c r="B64" s="220" t="s">
        <v>899</v>
      </c>
      <c r="C64" s="19"/>
      <c r="D64" s="60"/>
      <c r="E64" s="60"/>
      <c r="F64" s="54">
        <f>D64*E64</f>
        <v>0</v>
      </c>
      <c r="G64" s="19"/>
      <c r="H64" s="60"/>
      <c r="I64" s="60"/>
      <c r="J64" s="54">
        <f>H64*I64</f>
        <v>0</v>
      </c>
      <c r="K64" s="19"/>
      <c r="L64" s="60"/>
      <c r="M64" s="60"/>
      <c r="N64" s="54">
        <f>L64*M64</f>
        <v>0</v>
      </c>
      <c r="O64" s="19"/>
      <c r="P64" s="60"/>
      <c r="Q64" s="60"/>
      <c r="R64" s="54">
        <f>P64*Q64</f>
        <v>0</v>
      </c>
      <c r="S64" s="19"/>
      <c r="T64" s="60"/>
      <c r="U64" s="60"/>
      <c r="V64" s="54">
        <f>T64*U64</f>
        <v>0</v>
      </c>
      <c r="W64" s="42">
        <f>F64+J64+N64+R64+V64</f>
        <v>0</v>
      </c>
      <c r="X64" s="58">
        <f>100*((W64)-(MIN(W:W)))/((MAX(W:W))-(MIN(W:W)))</f>
        <v>0</v>
      </c>
    </row>
    <row r="65" spans="1:24">
      <c r="A65" s="219" t="s">
        <v>1034</v>
      </c>
      <c r="B65" s="221" t="s">
        <v>1033</v>
      </c>
      <c r="C65" s="19" t="s">
        <v>27</v>
      </c>
      <c r="D65" s="60">
        <v>1</v>
      </c>
      <c r="E65" s="60">
        <v>3</v>
      </c>
      <c r="F65" s="54">
        <f>D65*E65</f>
        <v>3</v>
      </c>
      <c r="G65" s="19" t="s">
        <v>28</v>
      </c>
      <c r="H65" s="60">
        <v>10</v>
      </c>
      <c r="I65" s="60">
        <v>1</v>
      </c>
      <c r="J65" s="54">
        <f>H65*I65</f>
        <v>10</v>
      </c>
      <c r="K65" s="19"/>
      <c r="L65" s="60"/>
      <c r="M65" s="60"/>
      <c r="N65" s="54">
        <f>L65*M65</f>
        <v>0</v>
      </c>
      <c r="O65" s="19"/>
      <c r="P65" s="60"/>
      <c r="Q65" s="60"/>
      <c r="R65" s="54">
        <f>P65*Q65</f>
        <v>0</v>
      </c>
      <c r="S65" s="19"/>
      <c r="T65" s="60"/>
      <c r="U65" s="60"/>
      <c r="V65" s="54">
        <f>T65*U65</f>
        <v>0</v>
      </c>
      <c r="W65" s="42">
        <f>F65+J65+N65+R65+V65</f>
        <v>13</v>
      </c>
      <c r="X65" s="58">
        <f>100*((W65)-(MIN(W:W)))/((MAX(W:W))-(MIN(W:W)))</f>
        <v>23.636363636363637</v>
      </c>
    </row>
    <row r="66" spans="1:24">
      <c r="A66" s="219" t="s">
        <v>1030</v>
      </c>
      <c r="B66" s="220" t="s">
        <v>1029</v>
      </c>
      <c r="C66" s="19" t="s">
        <v>19</v>
      </c>
      <c r="D66" s="60">
        <v>1</v>
      </c>
      <c r="E66" s="60">
        <v>2</v>
      </c>
      <c r="F66" s="54">
        <f>D66*E66</f>
        <v>2</v>
      </c>
      <c r="G66" s="19"/>
      <c r="H66" s="60"/>
      <c r="I66" s="60"/>
      <c r="J66" s="54">
        <f>H66*I66</f>
        <v>0</v>
      </c>
      <c r="K66" s="19"/>
      <c r="L66" s="60"/>
      <c r="M66" s="60"/>
      <c r="N66" s="54">
        <f>L66*M66</f>
        <v>0</v>
      </c>
      <c r="O66" s="19"/>
      <c r="P66" s="60"/>
      <c r="Q66" s="60"/>
      <c r="R66" s="54">
        <f>P66*Q66</f>
        <v>0</v>
      </c>
      <c r="S66" s="19"/>
      <c r="T66" s="60"/>
      <c r="U66" s="60"/>
      <c r="V66" s="54">
        <f>T66*U66</f>
        <v>0</v>
      </c>
      <c r="W66" s="42">
        <f>F66+J66+N66+R66+V66</f>
        <v>2</v>
      </c>
      <c r="X66" s="58">
        <f>100*((W66)-(MIN(W:W)))/((MAX(W:W))-(MIN(W:W)))</f>
        <v>3.6363636363636362</v>
      </c>
    </row>
    <row r="67" spans="1:24">
      <c r="A67" s="219" t="s">
        <v>1064</v>
      </c>
      <c r="B67" s="220" t="s">
        <v>1063</v>
      </c>
      <c r="C67" s="19"/>
      <c r="D67" s="60"/>
      <c r="E67" s="60"/>
      <c r="F67" s="54">
        <f>D67*E67</f>
        <v>0</v>
      </c>
      <c r="G67" s="19"/>
      <c r="H67" s="60"/>
      <c r="I67" s="60"/>
      <c r="J67" s="54">
        <f>H67*I67</f>
        <v>0</v>
      </c>
      <c r="K67" s="19"/>
      <c r="L67" s="60"/>
      <c r="M67" s="60"/>
      <c r="N67" s="54">
        <f>L67*M67</f>
        <v>0</v>
      </c>
      <c r="O67" s="19"/>
      <c r="P67" s="60"/>
      <c r="Q67" s="60"/>
      <c r="R67" s="54">
        <f>P67*Q67</f>
        <v>0</v>
      </c>
      <c r="S67" s="19"/>
      <c r="T67" s="60"/>
      <c r="U67" s="60"/>
      <c r="V67" s="54">
        <f>T67*U67</f>
        <v>0</v>
      </c>
      <c r="W67" s="42">
        <f>F67+J67+N67+R67+V67</f>
        <v>0</v>
      </c>
      <c r="X67" s="58">
        <f>100*((W67)-(MIN(W:W)))/((MAX(W:W))-(MIN(W:W)))</f>
        <v>0</v>
      </c>
    </row>
    <row r="68" spans="1:24">
      <c r="A68" s="219" t="s">
        <v>886</v>
      </c>
      <c r="B68" s="220" t="s">
        <v>885</v>
      </c>
      <c r="C68" s="19"/>
      <c r="D68" s="60"/>
      <c r="E68" s="60"/>
      <c r="F68" s="54">
        <f>D68*E68</f>
        <v>0</v>
      </c>
      <c r="G68" s="19"/>
      <c r="H68" s="60"/>
      <c r="I68" s="60"/>
      <c r="J68" s="54">
        <f>H68*I68</f>
        <v>0</v>
      </c>
      <c r="K68" s="19"/>
      <c r="L68" s="60"/>
      <c r="M68" s="60"/>
      <c r="N68" s="54">
        <f>L68*M68</f>
        <v>0</v>
      </c>
      <c r="O68" s="19"/>
      <c r="P68" s="60"/>
      <c r="Q68" s="60"/>
      <c r="R68" s="54">
        <f>P68*Q68</f>
        <v>0</v>
      </c>
      <c r="S68" s="19"/>
      <c r="T68" s="60"/>
      <c r="U68" s="60"/>
      <c r="V68" s="54">
        <f>T68*U68</f>
        <v>0</v>
      </c>
      <c r="W68" s="42">
        <f>F68+J68+N68+R68+V68</f>
        <v>0</v>
      </c>
      <c r="X68" s="58">
        <f>100*((W68)-(MIN(W:W)))/((MAX(W:W))-(MIN(W:W)))</f>
        <v>0</v>
      </c>
    </row>
    <row r="69" spans="1:24">
      <c r="A69" s="219" t="s">
        <v>930</v>
      </c>
      <c r="B69" s="220" t="s">
        <v>929</v>
      </c>
      <c r="C69" s="19"/>
      <c r="D69" s="60"/>
      <c r="E69" s="60"/>
      <c r="F69" s="54">
        <f>D69*E69</f>
        <v>0</v>
      </c>
      <c r="G69" s="19"/>
      <c r="H69" s="60"/>
      <c r="I69" s="60"/>
      <c r="J69" s="54">
        <f>H69*I69</f>
        <v>0</v>
      </c>
      <c r="K69" s="19"/>
      <c r="L69" s="60"/>
      <c r="M69" s="60"/>
      <c r="N69" s="54">
        <f>L69*M69</f>
        <v>0</v>
      </c>
      <c r="O69" s="19"/>
      <c r="P69" s="60"/>
      <c r="Q69" s="60"/>
      <c r="R69" s="54">
        <f>P69*Q69</f>
        <v>0</v>
      </c>
      <c r="S69" s="19"/>
      <c r="T69" s="60"/>
      <c r="U69" s="60"/>
      <c r="V69" s="54">
        <f>T69*U69</f>
        <v>0</v>
      </c>
      <c r="W69" s="42">
        <f>F69+J69+N69+R69+V69</f>
        <v>0</v>
      </c>
      <c r="X69" s="58">
        <f>100*((W69)-(MIN(W:W)))/((MAX(W:W))-(MIN(W:W)))</f>
        <v>0</v>
      </c>
    </row>
    <row r="70" spans="1:24">
      <c r="A70" s="219" t="s">
        <v>830</v>
      </c>
      <c r="B70" s="220" t="s">
        <v>829</v>
      </c>
      <c r="C70" s="19"/>
      <c r="D70" s="60"/>
      <c r="E70" s="60"/>
      <c r="F70" s="54">
        <f>D70*E70</f>
        <v>0</v>
      </c>
      <c r="G70" s="19"/>
      <c r="H70" s="60"/>
      <c r="I70" s="60"/>
      <c r="J70" s="54">
        <f>H70*I70</f>
        <v>0</v>
      </c>
      <c r="K70" s="19"/>
      <c r="L70" s="60"/>
      <c r="M70" s="60"/>
      <c r="N70" s="54">
        <f>L70*M70</f>
        <v>0</v>
      </c>
      <c r="O70" s="19"/>
      <c r="P70" s="60"/>
      <c r="Q70" s="60"/>
      <c r="R70" s="54">
        <f>P70*Q70</f>
        <v>0</v>
      </c>
      <c r="S70" s="19"/>
      <c r="T70" s="60"/>
      <c r="U70" s="60"/>
      <c r="V70" s="54">
        <f>T70*U70</f>
        <v>0</v>
      </c>
      <c r="W70" s="42">
        <f>F70+J70+N70+R70+V70</f>
        <v>0</v>
      </c>
      <c r="X70" s="58">
        <f>100*((W70)-(MIN(W:W)))/((MAX(W:W))-(MIN(W:W)))</f>
        <v>0</v>
      </c>
    </row>
    <row r="71" spans="1:24">
      <c r="A71" s="219" t="s">
        <v>1036</v>
      </c>
      <c r="B71" s="220" t="s">
        <v>1035</v>
      </c>
      <c r="C71" s="19"/>
      <c r="D71" s="60"/>
      <c r="E71" s="60"/>
      <c r="F71" s="54">
        <f>D71*E71</f>
        <v>0</v>
      </c>
      <c r="G71" s="19"/>
      <c r="H71" s="60"/>
      <c r="I71" s="60"/>
      <c r="J71" s="54">
        <f>H71*I71</f>
        <v>0</v>
      </c>
      <c r="K71" s="19"/>
      <c r="L71" s="60"/>
      <c r="M71" s="60"/>
      <c r="N71" s="54">
        <f>L71*M71</f>
        <v>0</v>
      </c>
      <c r="O71" s="19"/>
      <c r="P71" s="60"/>
      <c r="Q71" s="60"/>
      <c r="R71" s="54">
        <f>P71*Q71</f>
        <v>0</v>
      </c>
      <c r="S71" s="19"/>
      <c r="T71" s="60"/>
      <c r="U71" s="60"/>
      <c r="V71" s="54">
        <f>T71*U71</f>
        <v>0</v>
      </c>
      <c r="W71" s="42">
        <f>F71+J71+N71+R71+V71</f>
        <v>0</v>
      </c>
      <c r="X71" s="58">
        <f>100*((W71)-(MIN(W:W)))/((MAX(W:W))-(MIN(W:W)))</f>
        <v>0</v>
      </c>
    </row>
    <row r="72" spans="1:24">
      <c r="A72" s="219" t="s">
        <v>1028</v>
      </c>
      <c r="B72" s="220" t="s">
        <v>1027</v>
      </c>
      <c r="C72" s="19"/>
      <c r="D72" s="60"/>
      <c r="E72" s="60"/>
      <c r="F72" s="54">
        <f>D72*E72</f>
        <v>0</v>
      </c>
      <c r="G72" s="19"/>
      <c r="H72" s="60"/>
      <c r="I72" s="60"/>
      <c r="J72" s="54">
        <f>H72*I72</f>
        <v>0</v>
      </c>
      <c r="K72" s="19"/>
      <c r="L72" s="60"/>
      <c r="M72" s="60"/>
      <c r="N72" s="54">
        <f>L72*M72</f>
        <v>0</v>
      </c>
      <c r="O72" s="19"/>
      <c r="P72" s="60"/>
      <c r="Q72" s="60"/>
      <c r="R72" s="54">
        <f>P72*Q72</f>
        <v>0</v>
      </c>
      <c r="S72" s="19"/>
      <c r="T72" s="60"/>
      <c r="U72" s="60"/>
      <c r="V72" s="54">
        <f>T72*U72</f>
        <v>0</v>
      </c>
      <c r="W72" s="42">
        <f>F72+J72+N72+R72+V72</f>
        <v>0</v>
      </c>
      <c r="X72" s="58">
        <f>100*((W72)-(MIN(W:W)))/((MAX(W:W))-(MIN(W:W)))</f>
        <v>0</v>
      </c>
    </row>
    <row r="73" spans="1:24">
      <c r="A73" s="219" t="s">
        <v>1008</v>
      </c>
      <c r="B73" s="220" t="s">
        <v>1007</v>
      </c>
      <c r="C73" s="19" t="s">
        <v>19</v>
      </c>
      <c r="D73" s="60">
        <v>1</v>
      </c>
      <c r="E73" s="60">
        <v>2</v>
      </c>
      <c r="F73" s="54">
        <f>D73*E73</f>
        <v>2</v>
      </c>
      <c r="G73" s="19"/>
      <c r="H73" s="60"/>
      <c r="I73" s="60"/>
      <c r="J73" s="54">
        <f>H73*I73</f>
        <v>0</v>
      </c>
      <c r="K73" s="19"/>
      <c r="L73" s="60"/>
      <c r="M73" s="60"/>
      <c r="N73" s="54">
        <f>L73*M73</f>
        <v>0</v>
      </c>
      <c r="O73" s="19"/>
      <c r="P73" s="60"/>
      <c r="Q73" s="60"/>
      <c r="R73" s="54">
        <f>P73*Q73</f>
        <v>0</v>
      </c>
      <c r="S73" s="19"/>
      <c r="T73" s="60"/>
      <c r="U73" s="60"/>
      <c r="V73" s="54">
        <f>T73*U73</f>
        <v>0</v>
      </c>
      <c r="W73" s="42">
        <f>F73+J73+N73+R73+V73</f>
        <v>2</v>
      </c>
      <c r="X73" s="58">
        <f>100*((W73)-(MIN(W:W)))/((MAX(W:W))-(MIN(W:W)))</f>
        <v>3.6363636363636362</v>
      </c>
    </row>
    <row r="74" spans="1:24">
      <c r="A74" s="219" t="s">
        <v>1026</v>
      </c>
      <c r="B74" s="220" t="s">
        <v>1025</v>
      </c>
      <c r="C74" s="19" t="s">
        <v>19</v>
      </c>
      <c r="D74" s="60">
        <v>1</v>
      </c>
      <c r="E74" s="60">
        <v>2</v>
      </c>
      <c r="F74" s="54">
        <f>D74*E74</f>
        <v>2</v>
      </c>
      <c r="G74" s="19"/>
      <c r="H74" s="60"/>
      <c r="I74" s="60"/>
      <c r="J74" s="54">
        <f>H74*I74</f>
        <v>0</v>
      </c>
      <c r="K74" s="19"/>
      <c r="L74" s="60"/>
      <c r="M74" s="60"/>
      <c r="N74" s="54">
        <f>L74*M74</f>
        <v>0</v>
      </c>
      <c r="O74" s="19"/>
      <c r="P74" s="60"/>
      <c r="Q74" s="60"/>
      <c r="R74" s="54">
        <f>P74*Q74</f>
        <v>0</v>
      </c>
      <c r="S74" s="19"/>
      <c r="T74" s="60"/>
      <c r="U74" s="60"/>
      <c r="V74" s="54">
        <f>T74*U74</f>
        <v>0</v>
      </c>
      <c r="W74" s="42">
        <f>F74+J74+N74+R74+V74</f>
        <v>2</v>
      </c>
      <c r="X74" s="58">
        <f>100*((W74)-(MIN(W:W)))/((MAX(W:W))-(MIN(W:W)))</f>
        <v>3.6363636363636362</v>
      </c>
    </row>
    <row r="75" spans="1:24">
      <c r="A75" s="219" t="s">
        <v>966</v>
      </c>
      <c r="B75" s="220" t="s">
        <v>965</v>
      </c>
      <c r="C75" s="19" t="s">
        <v>181</v>
      </c>
      <c r="D75" s="60">
        <v>1</v>
      </c>
      <c r="E75" s="60">
        <v>3</v>
      </c>
      <c r="F75" s="54">
        <f>D75*E75</f>
        <v>3</v>
      </c>
      <c r="G75" s="19"/>
      <c r="H75" s="60"/>
      <c r="I75" s="60"/>
      <c r="J75" s="54">
        <f>H75*I75</f>
        <v>0</v>
      </c>
      <c r="K75" s="19"/>
      <c r="L75" s="60"/>
      <c r="M75" s="60"/>
      <c r="N75" s="54">
        <f>L75*M75</f>
        <v>0</v>
      </c>
      <c r="O75" s="19"/>
      <c r="P75" s="60"/>
      <c r="Q75" s="60"/>
      <c r="R75" s="54">
        <f>P75*Q75</f>
        <v>0</v>
      </c>
      <c r="S75" s="19"/>
      <c r="T75" s="60"/>
      <c r="U75" s="60"/>
      <c r="V75" s="54">
        <f>T75*U75</f>
        <v>0</v>
      </c>
      <c r="W75" s="42">
        <f>F75+J75+N75+R75+V75</f>
        <v>3</v>
      </c>
      <c r="X75" s="58">
        <f>100*((W75)-(MIN(W:W)))/((MAX(W:W))-(MIN(W:W)))</f>
        <v>5.4545454545454541</v>
      </c>
    </row>
    <row r="76" spans="1:24">
      <c r="A76" s="219" t="s">
        <v>1046</v>
      </c>
      <c r="B76" s="220" t="s">
        <v>1045</v>
      </c>
      <c r="C76" s="19"/>
      <c r="D76" s="60"/>
      <c r="E76" s="60"/>
      <c r="F76" s="54">
        <f>D76*E76</f>
        <v>0</v>
      </c>
      <c r="G76" s="19"/>
      <c r="H76" s="60"/>
      <c r="I76" s="60"/>
      <c r="J76" s="54">
        <f>H76*I76</f>
        <v>0</v>
      </c>
      <c r="K76" s="19"/>
      <c r="L76" s="60"/>
      <c r="M76" s="60"/>
      <c r="N76" s="54">
        <f>L76*M76</f>
        <v>0</v>
      </c>
      <c r="O76" s="19"/>
      <c r="P76" s="60"/>
      <c r="Q76" s="60"/>
      <c r="R76" s="54">
        <f>P76*Q76</f>
        <v>0</v>
      </c>
      <c r="S76" s="19"/>
      <c r="T76" s="60"/>
      <c r="U76" s="60"/>
      <c r="V76" s="54">
        <f>T76*U76</f>
        <v>0</v>
      </c>
      <c r="W76" s="42">
        <f>F76+J76+N76+R76+V76</f>
        <v>0</v>
      </c>
      <c r="X76" s="58">
        <f>100*((W76)-(MIN(W:W)))/((MAX(W:W))-(MIN(W:W)))</f>
        <v>0</v>
      </c>
    </row>
    <row r="77" spans="1:24">
      <c r="A77" s="219" t="s">
        <v>850</v>
      </c>
      <c r="B77" s="220" t="s">
        <v>849</v>
      </c>
      <c r="C77" s="19"/>
      <c r="D77" s="60"/>
      <c r="E77" s="60"/>
      <c r="F77" s="54">
        <f>D77*E77</f>
        <v>0</v>
      </c>
      <c r="G77" s="19"/>
      <c r="H77" s="60"/>
      <c r="I77" s="60"/>
      <c r="J77" s="54">
        <f>H77*I77</f>
        <v>0</v>
      </c>
      <c r="K77" s="19"/>
      <c r="L77" s="60"/>
      <c r="M77" s="60"/>
      <c r="N77" s="54">
        <f>L77*M77</f>
        <v>0</v>
      </c>
      <c r="O77" s="19"/>
      <c r="P77" s="60"/>
      <c r="Q77" s="60"/>
      <c r="R77" s="54">
        <f>P77*Q77</f>
        <v>0</v>
      </c>
      <c r="S77" s="19"/>
      <c r="T77" s="60"/>
      <c r="U77" s="60"/>
      <c r="V77" s="54">
        <f>T77*U77</f>
        <v>0</v>
      </c>
      <c r="W77" s="42">
        <f>F77+J77+N77+R77+V77</f>
        <v>0</v>
      </c>
      <c r="X77" s="58">
        <f>100*((W77)-(MIN(W:W)))/((MAX(W:W))-(MIN(W:W)))</f>
        <v>0</v>
      </c>
    </row>
    <row r="78" spans="1:24">
      <c r="A78" s="219" t="s">
        <v>896</v>
      </c>
      <c r="B78" s="220" t="s">
        <v>895</v>
      </c>
      <c r="C78" s="19"/>
      <c r="D78" s="60"/>
      <c r="E78" s="60"/>
      <c r="F78" s="54">
        <f>D78*E78</f>
        <v>0</v>
      </c>
      <c r="G78" s="19"/>
      <c r="H78" s="60"/>
      <c r="I78" s="60"/>
      <c r="J78" s="54">
        <f>H78*I78</f>
        <v>0</v>
      </c>
      <c r="K78" s="19"/>
      <c r="L78" s="60"/>
      <c r="M78" s="60"/>
      <c r="N78" s="54">
        <f>L78*M78</f>
        <v>0</v>
      </c>
      <c r="O78" s="19"/>
      <c r="P78" s="60"/>
      <c r="Q78" s="60"/>
      <c r="R78" s="54">
        <f>P78*Q78</f>
        <v>0</v>
      </c>
      <c r="S78" s="19"/>
      <c r="T78" s="60"/>
      <c r="U78" s="60"/>
      <c r="V78" s="54">
        <f>T78*U78</f>
        <v>0</v>
      </c>
      <c r="W78" s="42">
        <f>F78+J78+N78+R78+V78</f>
        <v>0</v>
      </c>
      <c r="X78" s="58">
        <f>100*((W78)-(MIN(W:W)))/((MAX(W:W))-(MIN(W:W)))</f>
        <v>0</v>
      </c>
    </row>
    <row r="79" spans="1:24">
      <c r="A79" s="219" t="s">
        <v>1006</v>
      </c>
      <c r="B79" s="220" t="s">
        <v>1005</v>
      </c>
      <c r="C79" s="19"/>
      <c r="D79" s="60"/>
      <c r="E79" s="60"/>
      <c r="F79" s="54">
        <f>D79*E79</f>
        <v>0</v>
      </c>
      <c r="G79" s="19"/>
      <c r="H79" s="60"/>
      <c r="I79" s="60"/>
      <c r="J79" s="54">
        <f>H79*I79</f>
        <v>0</v>
      </c>
      <c r="K79" s="19"/>
      <c r="L79" s="60"/>
      <c r="M79" s="60"/>
      <c r="N79" s="54">
        <f>L79*M79</f>
        <v>0</v>
      </c>
      <c r="O79" s="19"/>
      <c r="P79" s="60"/>
      <c r="Q79" s="60"/>
      <c r="R79" s="54">
        <f>P79*Q79</f>
        <v>0</v>
      </c>
      <c r="S79" s="19"/>
      <c r="T79" s="60"/>
      <c r="U79" s="60"/>
      <c r="V79" s="54">
        <f>T79*U79</f>
        <v>0</v>
      </c>
      <c r="W79" s="42">
        <f>F79+J79+N79+R79+V79</f>
        <v>0</v>
      </c>
      <c r="X79" s="58">
        <f>100*((W79)-(MIN(W:W)))/((MAX(W:W))-(MIN(W:W)))</f>
        <v>0</v>
      </c>
    </row>
    <row r="80" spans="1:24">
      <c r="A80" s="219" t="s">
        <v>972</v>
      </c>
      <c r="B80" s="220" t="s">
        <v>971</v>
      </c>
      <c r="C80" s="19" t="s">
        <v>17</v>
      </c>
      <c r="D80" s="60">
        <v>10</v>
      </c>
      <c r="E80" s="60">
        <v>1</v>
      </c>
      <c r="F80" s="54">
        <f>D80*E80</f>
        <v>10</v>
      </c>
      <c r="G80" s="19"/>
      <c r="H80" s="60"/>
      <c r="I80" s="60"/>
      <c r="J80" s="54">
        <f>H80*I80</f>
        <v>0</v>
      </c>
      <c r="K80" s="19"/>
      <c r="L80" s="60"/>
      <c r="M80" s="60"/>
      <c r="N80" s="54">
        <f>L80*M80</f>
        <v>0</v>
      </c>
      <c r="O80" s="19"/>
      <c r="P80" s="60"/>
      <c r="Q80" s="60"/>
      <c r="R80" s="54">
        <f>P80*Q80</f>
        <v>0</v>
      </c>
      <c r="S80" s="19"/>
      <c r="T80" s="60"/>
      <c r="U80" s="60"/>
      <c r="V80" s="54">
        <f>T80*U80</f>
        <v>0</v>
      </c>
      <c r="W80" s="42">
        <f>F80+J80+N80+R80+V80</f>
        <v>10</v>
      </c>
      <c r="X80" s="58">
        <f>100*((W80)-(MIN(W:W)))/((MAX(W:W))-(MIN(W:W)))</f>
        <v>18.181818181818183</v>
      </c>
    </row>
    <row r="81" spans="1:24">
      <c r="A81" s="219" t="s">
        <v>970</v>
      </c>
      <c r="B81" s="220" t="s">
        <v>969</v>
      </c>
      <c r="C81" s="19" t="s">
        <v>19</v>
      </c>
      <c r="D81" s="60">
        <v>1</v>
      </c>
      <c r="E81" s="60">
        <v>2</v>
      </c>
      <c r="F81" s="54">
        <f>D81*E81</f>
        <v>2</v>
      </c>
      <c r="G81" s="19"/>
      <c r="H81" s="60"/>
      <c r="I81" s="60"/>
      <c r="J81" s="54">
        <f>H81*I81</f>
        <v>0</v>
      </c>
      <c r="K81" s="19"/>
      <c r="L81" s="60"/>
      <c r="M81" s="60"/>
      <c r="N81" s="54">
        <f>L81*M81</f>
        <v>0</v>
      </c>
      <c r="O81" s="19"/>
      <c r="P81" s="60"/>
      <c r="Q81" s="60"/>
      <c r="R81" s="54">
        <f>P81*Q81</f>
        <v>0</v>
      </c>
      <c r="S81" s="19"/>
      <c r="T81" s="60"/>
      <c r="U81" s="60"/>
      <c r="V81" s="54">
        <f>T81*U81</f>
        <v>0</v>
      </c>
      <c r="W81" s="42">
        <f>F81+J81+N81+R81+V81</f>
        <v>2</v>
      </c>
      <c r="X81" s="58">
        <f>100*((W81)-(MIN(W:W)))/((MAX(W:W))-(MIN(W:W)))</f>
        <v>3.6363636363636362</v>
      </c>
    </row>
    <row r="82" spans="1:24">
      <c r="A82" s="219" t="s">
        <v>996</v>
      </c>
      <c r="B82" s="220" t="s">
        <v>995</v>
      </c>
      <c r="C82" s="19" t="s">
        <v>22</v>
      </c>
      <c r="D82" s="60">
        <v>5</v>
      </c>
      <c r="E82" s="60">
        <v>1</v>
      </c>
      <c r="F82" s="54">
        <f>D82*E82</f>
        <v>5</v>
      </c>
      <c r="G82" s="19" t="s">
        <v>13</v>
      </c>
      <c r="H82" s="60">
        <v>1</v>
      </c>
      <c r="I82" s="60">
        <v>3</v>
      </c>
      <c r="J82" s="54">
        <f>H82*I82</f>
        <v>3</v>
      </c>
      <c r="K82" s="19" t="s">
        <v>19</v>
      </c>
      <c r="L82" s="60">
        <v>1</v>
      </c>
      <c r="M82" s="60">
        <v>2</v>
      </c>
      <c r="N82" s="54">
        <f>L82*M82</f>
        <v>2</v>
      </c>
      <c r="O82" s="19" t="s">
        <v>20</v>
      </c>
      <c r="P82" s="60">
        <v>6</v>
      </c>
      <c r="Q82" s="60">
        <v>3</v>
      </c>
      <c r="R82" s="54">
        <f>P82*Q82</f>
        <v>18</v>
      </c>
      <c r="S82" s="19" t="s">
        <v>25</v>
      </c>
      <c r="T82" s="60">
        <v>3</v>
      </c>
      <c r="U82" s="60">
        <v>3</v>
      </c>
      <c r="V82" s="54">
        <f>T82*U82</f>
        <v>9</v>
      </c>
      <c r="W82" s="42">
        <f>F82+J82+N82+R82+V82</f>
        <v>37</v>
      </c>
      <c r="X82" s="58">
        <f>100*((W82)-(MIN(W:W)))/((MAX(W:W))-(MIN(W:W)))</f>
        <v>67.272727272727266</v>
      </c>
    </row>
    <row r="83" spans="1:24">
      <c r="A83" s="219" t="s">
        <v>1012</v>
      </c>
      <c r="B83" s="221" t="s">
        <v>1011</v>
      </c>
      <c r="C83" s="19" t="s">
        <v>22</v>
      </c>
      <c r="D83" s="60">
        <v>5</v>
      </c>
      <c r="E83" s="60">
        <v>1</v>
      </c>
      <c r="F83" s="54">
        <f>D83*E83</f>
        <v>5</v>
      </c>
      <c r="G83" s="19" t="s">
        <v>13</v>
      </c>
      <c r="H83" s="60">
        <v>1</v>
      </c>
      <c r="I83" s="60">
        <v>3</v>
      </c>
      <c r="J83" s="54">
        <f>H83*I83</f>
        <v>3</v>
      </c>
      <c r="K83" s="19" t="s">
        <v>19</v>
      </c>
      <c r="L83" s="60">
        <v>1</v>
      </c>
      <c r="M83" s="60">
        <v>2</v>
      </c>
      <c r="N83" s="54">
        <f>L83*M83</f>
        <v>2</v>
      </c>
      <c r="O83" s="19" t="s">
        <v>20</v>
      </c>
      <c r="P83" s="60">
        <v>4</v>
      </c>
      <c r="Q83" s="60">
        <v>3</v>
      </c>
      <c r="R83" s="54">
        <f>P83*Q83</f>
        <v>12</v>
      </c>
      <c r="S83" s="19"/>
      <c r="T83" s="60"/>
      <c r="U83" s="60"/>
      <c r="V83" s="54">
        <f>T83*U83</f>
        <v>0</v>
      </c>
      <c r="W83" s="42">
        <f>F83+J83+N83+R83+V83</f>
        <v>22</v>
      </c>
      <c r="X83" s="58">
        <f>100*((W83)-(MIN(W:W)))/((MAX(W:W))-(MIN(W:W)))</f>
        <v>40</v>
      </c>
    </row>
    <row r="84" spans="1:24">
      <c r="A84" s="219" t="s">
        <v>926</v>
      </c>
      <c r="B84" s="220" t="s">
        <v>925</v>
      </c>
      <c r="C84" s="19" t="s">
        <v>22</v>
      </c>
      <c r="D84" s="60">
        <v>5</v>
      </c>
      <c r="E84" s="60">
        <v>1</v>
      </c>
      <c r="F84" s="54">
        <f>D84*E84</f>
        <v>5</v>
      </c>
      <c r="G84" s="19" t="s">
        <v>13</v>
      </c>
      <c r="H84" s="60">
        <v>1</v>
      </c>
      <c r="I84" s="60">
        <v>3</v>
      </c>
      <c r="J84" s="54">
        <f>H84*I84</f>
        <v>3</v>
      </c>
      <c r="K84" s="19" t="s">
        <v>19</v>
      </c>
      <c r="L84" s="60">
        <v>1</v>
      </c>
      <c r="M84" s="60">
        <v>2</v>
      </c>
      <c r="N84" s="54">
        <f>L84*M84</f>
        <v>2</v>
      </c>
      <c r="O84" s="19" t="s">
        <v>20</v>
      </c>
      <c r="P84" s="60">
        <v>4</v>
      </c>
      <c r="Q84" s="60">
        <v>3</v>
      </c>
      <c r="R84" s="54">
        <f>P84*Q84</f>
        <v>12</v>
      </c>
      <c r="S84" s="19" t="s">
        <v>23</v>
      </c>
      <c r="T84" s="60">
        <v>1</v>
      </c>
      <c r="U84" s="60">
        <v>3</v>
      </c>
      <c r="V84" s="54">
        <f>T84*U84</f>
        <v>3</v>
      </c>
      <c r="W84" s="42">
        <f>F84+J84+N84+R84+V84</f>
        <v>25</v>
      </c>
      <c r="X84" s="58">
        <f>100*((W84)-(MIN(W:W)))/((MAX(W:W))-(MIN(W:W)))</f>
        <v>45.454545454545453</v>
      </c>
    </row>
    <row r="85" spans="1:24">
      <c r="A85" s="219" t="s">
        <v>1032</v>
      </c>
      <c r="B85" s="220" t="s">
        <v>1031</v>
      </c>
      <c r="C85" s="19" t="s">
        <v>22</v>
      </c>
      <c r="D85" s="60">
        <v>5</v>
      </c>
      <c r="E85" s="60">
        <v>1</v>
      </c>
      <c r="F85" s="54">
        <f>D85*E85</f>
        <v>5</v>
      </c>
      <c r="G85" s="19" t="s">
        <v>13</v>
      </c>
      <c r="H85" s="60">
        <v>1</v>
      </c>
      <c r="I85" s="60">
        <v>3</v>
      </c>
      <c r="J85" s="54">
        <f>H85*I85</f>
        <v>3</v>
      </c>
      <c r="K85" s="19" t="s">
        <v>19</v>
      </c>
      <c r="L85" s="60">
        <v>1</v>
      </c>
      <c r="M85" s="60">
        <v>2</v>
      </c>
      <c r="N85" s="54">
        <f>L85*M85</f>
        <v>2</v>
      </c>
      <c r="O85" s="19" t="s">
        <v>20</v>
      </c>
      <c r="P85" s="60">
        <v>4</v>
      </c>
      <c r="Q85" s="60">
        <v>3</v>
      </c>
      <c r="R85" s="54">
        <f>P85*Q85</f>
        <v>12</v>
      </c>
      <c r="S85" s="19"/>
      <c r="T85" s="60"/>
      <c r="U85" s="60"/>
      <c r="V85" s="54">
        <f>T85*U85</f>
        <v>0</v>
      </c>
      <c r="W85" s="42">
        <f>F85+J85+N85+R85+V85</f>
        <v>22</v>
      </c>
      <c r="X85" s="58">
        <f>100*((W85)-(MIN(W:W)))/((MAX(W:W))-(MIN(W:W)))</f>
        <v>40</v>
      </c>
    </row>
    <row r="86" spans="1:24">
      <c r="A86" s="219" t="s">
        <v>968</v>
      </c>
      <c r="B86" s="220" t="s">
        <v>967</v>
      </c>
      <c r="C86" s="19" t="s">
        <v>22</v>
      </c>
      <c r="D86" s="60">
        <v>5</v>
      </c>
      <c r="E86" s="60">
        <v>1</v>
      </c>
      <c r="F86" s="54">
        <f>D86*E86</f>
        <v>5</v>
      </c>
      <c r="G86" s="19" t="s">
        <v>13</v>
      </c>
      <c r="H86" s="60">
        <v>1</v>
      </c>
      <c r="I86" s="60">
        <v>3</v>
      </c>
      <c r="J86" s="54">
        <f>H86*I86</f>
        <v>3</v>
      </c>
      <c r="K86" s="19" t="s">
        <v>19</v>
      </c>
      <c r="L86" s="60">
        <v>1</v>
      </c>
      <c r="M86" s="60">
        <v>2</v>
      </c>
      <c r="N86" s="54">
        <f>L86*M86</f>
        <v>2</v>
      </c>
      <c r="O86" s="19" t="s">
        <v>20</v>
      </c>
      <c r="P86" s="60">
        <v>4</v>
      </c>
      <c r="Q86" s="60">
        <v>3</v>
      </c>
      <c r="R86" s="54">
        <f>P86*Q86</f>
        <v>12</v>
      </c>
      <c r="S86" s="19"/>
      <c r="T86" s="60"/>
      <c r="U86" s="60"/>
      <c r="V86" s="54">
        <f>T86*U86</f>
        <v>0</v>
      </c>
      <c r="W86" s="42">
        <f>F86+J86+N86+R86+V86</f>
        <v>22</v>
      </c>
      <c r="X86" s="58">
        <f>100*((W86)-(MIN(W:W)))/((MAX(W:W))-(MIN(W:W)))</f>
        <v>40</v>
      </c>
    </row>
    <row r="87" spans="1:24">
      <c r="A87" s="219" t="s">
        <v>958</v>
      </c>
      <c r="B87" s="220" t="s">
        <v>957</v>
      </c>
      <c r="C87" s="19" t="s">
        <v>22</v>
      </c>
      <c r="D87" s="60">
        <v>5</v>
      </c>
      <c r="E87" s="60">
        <v>1</v>
      </c>
      <c r="F87" s="54">
        <f>D87*E87</f>
        <v>5</v>
      </c>
      <c r="G87" s="19" t="s">
        <v>13</v>
      </c>
      <c r="H87" s="60">
        <v>1</v>
      </c>
      <c r="I87" s="60">
        <v>3</v>
      </c>
      <c r="J87" s="54">
        <f>H87*I87</f>
        <v>3</v>
      </c>
      <c r="K87" s="19" t="s">
        <v>19</v>
      </c>
      <c r="L87" s="60">
        <v>1</v>
      </c>
      <c r="M87" s="60">
        <v>2</v>
      </c>
      <c r="N87" s="54">
        <f>L87*M87</f>
        <v>2</v>
      </c>
      <c r="O87" s="19" t="s">
        <v>20</v>
      </c>
      <c r="P87" s="60">
        <v>6</v>
      </c>
      <c r="Q87" s="60">
        <v>3</v>
      </c>
      <c r="R87" s="54">
        <f>P87*Q87</f>
        <v>18</v>
      </c>
      <c r="S87" s="19"/>
      <c r="T87" s="60"/>
      <c r="U87" s="60"/>
      <c r="V87" s="54">
        <f>T87*U87</f>
        <v>0</v>
      </c>
      <c r="W87" s="42">
        <f>F87+J87+N87+R87+V87</f>
        <v>28</v>
      </c>
      <c r="X87" s="58">
        <f>100*((W87)-(MIN(W:W)))/((MAX(W:W))-(MIN(W:W)))</f>
        <v>50.909090909090907</v>
      </c>
    </row>
    <row r="88" spans="1:24">
      <c r="A88" s="219" t="s">
        <v>1054</v>
      </c>
      <c r="B88" s="220" t="s">
        <v>1053</v>
      </c>
      <c r="C88" s="19" t="s">
        <v>22</v>
      </c>
      <c r="D88" s="60">
        <v>5</v>
      </c>
      <c r="E88" s="60">
        <v>1</v>
      </c>
      <c r="F88" s="54">
        <f>D88*E88</f>
        <v>5</v>
      </c>
      <c r="G88" s="19" t="s">
        <v>13</v>
      </c>
      <c r="H88" s="60">
        <v>1</v>
      </c>
      <c r="I88" s="60">
        <v>3</v>
      </c>
      <c r="J88" s="54">
        <f>H88*I88</f>
        <v>3</v>
      </c>
      <c r="K88" s="19" t="s">
        <v>19</v>
      </c>
      <c r="L88" s="60">
        <v>1</v>
      </c>
      <c r="M88" s="60">
        <v>2</v>
      </c>
      <c r="N88" s="54">
        <f>L88*M88</f>
        <v>2</v>
      </c>
      <c r="O88" s="19" t="s">
        <v>20</v>
      </c>
      <c r="P88" s="60">
        <v>4</v>
      </c>
      <c r="Q88" s="60">
        <v>3</v>
      </c>
      <c r="R88" s="54">
        <f>P88*Q88</f>
        <v>12</v>
      </c>
      <c r="S88" s="19" t="s">
        <v>15</v>
      </c>
      <c r="T88" s="60">
        <v>1</v>
      </c>
      <c r="U88" s="60">
        <v>3</v>
      </c>
      <c r="V88" s="54">
        <f>T88*U88</f>
        <v>3</v>
      </c>
      <c r="W88" s="42">
        <f>F88+J88+N88+R88+V88</f>
        <v>25</v>
      </c>
      <c r="X88" s="58">
        <f>100*((W88)-(MIN(W:W)))/((MAX(W:W))-(MIN(W:W)))</f>
        <v>45.454545454545453</v>
      </c>
    </row>
    <row r="89" spans="1:24">
      <c r="A89" s="219" t="s">
        <v>924</v>
      </c>
      <c r="B89" s="220" t="s">
        <v>923</v>
      </c>
      <c r="C89" s="19" t="s">
        <v>22</v>
      </c>
      <c r="D89" s="60">
        <v>5</v>
      </c>
      <c r="E89" s="60">
        <v>1</v>
      </c>
      <c r="F89" s="54">
        <f>D89*E89</f>
        <v>5</v>
      </c>
      <c r="G89" s="19" t="s">
        <v>13</v>
      </c>
      <c r="H89" s="60">
        <v>1</v>
      </c>
      <c r="I89" s="60">
        <v>3</v>
      </c>
      <c r="J89" s="54">
        <f>H89*I89</f>
        <v>3</v>
      </c>
      <c r="K89" s="19" t="s">
        <v>19</v>
      </c>
      <c r="L89" s="60">
        <v>1</v>
      </c>
      <c r="M89" s="60">
        <v>2</v>
      </c>
      <c r="N89" s="54">
        <f>L89*M89</f>
        <v>2</v>
      </c>
      <c r="O89" s="19" t="s">
        <v>20</v>
      </c>
      <c r="P89" s="60">
        <v>6</v>
      </c>
      <c r="Q89" s="60">
        <v>3</v>
      </c>
      <c r="R89" s="54">
        <f>P89*Q89</f>
        <v>18</v>
      </c>
      <c r="S89" s="19"/>
      <c r="T89" s="60"/>
      <c r="U89" s="60"/>
      <c r="V89" s="54">
        <f>T89*U89</f>
        <v>0</v>
      </c>
      <c r="W89" s="42">
        <f>F89+J89+N89+R89+V89</f>
        <v>28</v>
      </c>
      <c r="X89" s="58">
        <f>100*((W89)-(MIN(W:W)))/((MAX(W:W))-(MIN(W:W)))</f>
        <v>50.909090909090907</v>
      </c>
    </row>
    <row r="90" spans="1:24">
      <c r="A90" s="219" t="s">
        <v>1038</v>
      </c>
      <c r="B90" s="220" t="s">
        <v>1037</v>
      </c>
      <c r="C90" s="19" t="s">
        <v>22</v>
      </c>
      <c r="D90" s="60">
        <v>5</v>
      </c>
      <c r="E90" s="60">
        <v>1</v>
      </c>
      <c r="F90" s="54">
        <f>D90*E90</f>
        <v>5</v>
      </c>
      <c r="G90" s="19" t="s">
        <v>13</v>
      </c>
      <c r="H90" s="60">
        <v>1</v>
      </c>
      <c r="I90" s="60">
        <v>3</v>
      </c>
      <c r="J90" s="54">
        <f>H90*I90</f>
        <v>3</v>
      </c>
      <c r="K90" s="19" t="s">
        <v>19</v>
      </c>
      <c r="L90" s="60">
        <v>1</v>
      </c>
      <c r="M90" s="60">
        <v>2</v>
      </c>
      <c r="N90" s="54">
        <f>L90*M90</f>
        <v>2</v>
      </c>
      <c r="O90" s="19" t="s">
        <v>20</v>
      </c>
      <c r="P90" s="60">
        <v>6</v>
      </c>
      <c r="Q90" s="60">
        <v>3</v>
      </c>
      <c r="R90" s="54">
        <f>P90*Q90</f>
        <v>18</v>
      </c>
      <c r="S90" s="19"/>
      <c r="T90" s="60"/>
      <c r="U90" s="60"/>
      <c r="V90" s="54">
        <f>T90*U90</f>
        <v>0</v>
      </c>
      <c r="W90" s="42">
        <f>F90+J90+N90+R90+V90</f>
        <v>28</v>
      </c>
      <c r="X90" s="58">
        <f>100*((W90)-(MIN(W:W)))/((MAX(W:W))-(MIN(W:W)))</f>
        <v>50.909090909090907</v>
      </c>
    </row>
    <row r="91" spans="1:24">
      <c r="A91" s="219" t="s">
        <v>822</v>
      </c>
      <c r="B91" s="220" t="s">
        <v>821</v>
      </c>
      <c r="C91" s="19" t="s">
        <v>9</v>
      </c>
      <c r="D91" s="60">
        <v>1</v>
      </c>
      <c r="E91" s="60">
        <v>1</v>
      </c>
      <c r="F91" s="54">
        <f>D91*E91</f>
        <v>1</v>
      </c>
      <c r="G91" s="19"/>
      <c r="H91" s="60"/>
      <c r="I91" s="60"/>
      <c r="J91" s="54">
        <f>H91*I91</f>
        <v>0</v>
      </c>
      <c r="K91" s="19"/>
      <c r="L91" s="60"/>
      <c r="M91" s="60"/>
      <c r="N91" s="54">
        <f>L91*M91</f>
        <v>0</v>
      </c>
      <c r="O91" s="19"/>
      <c r="P91" s="60"/>
      <c r="Q91" s="60"/>
      <c r="R91" s="54">
        <f>P91*Q91</f>
        <v>0</v>
      </c>
      <c r="S91" s="19"/>
      <c r="T91" s="60"/>
      <c r="U91" s="60"/>
      <c r="V91" s="54">
        <f>T91*U91</f>
        <v>0</v>
      </c>
      <c r="W91" s="42">
        <f>F91+J91+N91+R91+V91</f>
        <v>1</v>
      </c>
      <c r="X91" s="58">
        <f>100*((W91)-(MIN(W:W)))/((MAX(W:W))-(MIN(W:W)))</f>
        <v>1.8181818181818181</v>
      </c>
    </row>
    <row r="92" spans="1:24">
      <c r="A92" s="219" t="s">
        <v>892</v>
      </c>
      <c r="B92" s="220" t="s">
        <v>891</v>
      </c>
      <c r="C92" s="19" t="s">
        <v>9</v>
      </c>
      <c r="D92" s="60">
        <v>1</v>
      </c>
      <c r="E92" s="60">
        <v>1</v>
      </c>
      <c r="F92" s="54">
        <f>D92*E92</f>
        <v>1</v>
      </c>
      <c r="G92" s="19" t="s">
        <v>19</v>
      </c>
      <c r="H92" s="60">
        <v>1</v>
      </c>
      <c r="I92" s="60">
        <v>2</v>
      </c>
      <c r="J92" s="54">
        <f>H92*I92</f>
        <v>2</v>
      </c>
      <c r="K92" s="19"/>
      <c r="L92" s="60"/>
      <c r="M92" s="60"/>
      <c r="N92" s="54">
        <f>L92*M92</f>
        <v>0</v>
      </c>
      <c r="O92" s="19"/>
      <c r="P92" s="60"/>
      <c r="Q92" s="60"/>
      <c r="R92" s="54">
        <f>P92*Q92</f>
        <v>0</v>
      </c>
      <c r="S92" s="19"/>
      <c r="T92" s="60"/>
      <c r="U92" s="60"/>
      <c r="V92" s="54">
        <f>T92*U92</f>
        <v>0</v>
      </c>
      <c r="W92" s="42">
        <f>F92+J92+N92+R92+V92</f>
        <v>3</v>
      </c>
      <c r="X92" s="58">
        <f>100*((W92)-(MIN(W:W)))/((MAX(W:W))-(MIN(W:W)))</f>
        <v>5.4545454545454541</v>
      </c>
    </row>
    <row r="93" spans="1:24">
      <c r="A93" s="219" t="s">
        <v>832</v>
      </c>
      <c r="B93" s="220" t="s">
        <v>831</v>
      </c>
      <c r="C93" s="19" t="s">
        <v>9</v>
      </c>
      <c r="D93" s="60">
        <v>1</v>
      </c>
      <c r="E93" s="60">
        <v>1</v>
      </c>
      <c r="F93" s="54">
        <f>D93*E93</f>
        <v>1</v>
      </c>
      <c r="G93" s="19" t="s">
        <v>19</v>
      </c>
      <c r="H93" s="60">
        <v>1</v>
      </c>
      <c r="I93" s="60">
        <v>2</v>
      </c>
      <c r="J93" s="54">
        <f>H93*I93</f>
        <v>2</v>
      </c>
      <c r="K93" s="19"/>
      <c r="L93" s="60"/>
      <c r="M93" s="60"/>
      <c r="N93" s="54">
        <f>L93*M93</f>
        <v>0</v>
      </c>
      <c r="O93" s="19"/>
      <c r="P93" s="60"/>
      <c r="Q93" s="60"/>
      <c r="R93" s="54">
        <f>P93*Q93</f>
        <v>0</v>
      </c>
      <c r="S93" s="19"/>
      <c r="T93" s="60"/>
      <c r="U93" s="60"/>
      <c r="V93" s="54">
        <f>T93*U93</f>
        <v>0</v>
      </c>
      <c r="W93" s="42">
        <f>F93+J93+N93+R93+V93</f>
        <v>3</v>
      </c>
      <c r="X93" s="58">
        <f>100*((W93)-(MIN(W:W)))/((MAX(W:W))-(MIN(W:W)))</f>
        <v>5.4545454545454541</v>
      </c>
    </row>
    <row r="94" spans="1:24">
      <c r="A94" s="219" t="s">
        <v>962</v>
      </c>
      <c r="B94" s="221" t="s">
        <v>961</v>
      </c>
      <c r="C94" s="19" t="s">
        <v>9</v>
      </c>
      <c r="D94" s="60">
        <v>1</v>
      </c>
      <c r="E94" s="60">
        <v>1</v>
      </c>
      <c r="F94" s="54">
        <f>D94*E94</f>
        <v>1</v>
      </c>
      <c r="G94" s="19" t="s">
        <v>19</v>
      </c>
      <c r="H94" s="60">
        <v>1</v>
      </c>
      <c r="I94" s="60">
        <v>2</v>
      </c>
      <c r="J94" s="54">
        <f>H94*I94</f>
        <v>2</v>
      </c>
      <c r="K94" s="19"/>
      <c r="L94" s="60"/>
      <c r="M94" s="60"/>
      <c r="N94" s="54">
        <f>L94*M94</f>
        <v>0</v>
      </c>
      <c r="O94" s="19"/>
      <c r="P94" s="60"/>
      <c r="Q94" s="60"/>
      <c r="R94" s="54">
        <f>P94*Q94</f>
        <v>0</v>
      </c>
      <c r="S94" s="19"/>
      <c r="T94" s="60"/>
      <c r="U94" s="60"/>
      <c r="V94" s="54">
        <f>T94*U94</f>
        <v>0</v>
      </c>
      <c r="W94" s="42">
        <f>F94+J94+N94+R94+V94</f>
        <v>3</v>
      </c>
      <c r="X94" s="58">
        <f>100*((W94)-(MIN(W:W)))/((MAX(W:W))-(MIN(W:W)))</f>
        <v>5.4545454545454541</v>
      </c>
    </row>
    <row r="95" spans="1:24">
      <c r="A95" s="219" t="s">
        <v>820</v>
      </c>
      <c r="B95" s="220" t="s">
        <v>819</v>
      </c>
      <c r="C95" s="19"/>
      <c r="D95" s="60"/>
      <c r="E95" s="60"/>
      <c r="F95" s="54">
        <f>D95*E95</f>
        <v>0</v>
      </c>
      <c r="G95" s="19"/>
      <c r="H95" s="60"/>
      <c r="I95" s="60"/>
      <c r="J95" s="54">
        <f>H95*I95</f>
        <v>0</v>
      </c>
      <c r="K95" s="19"/>
      <c r="L95" s="60"/>
      <c r="M95" s="60"/>
      <c r="N95" s="54">
        <f>L95*M95</f>
        <v>0</v>
      </c>
      <c r="O95" s="19"/>
      <c r="P95" s="60"/>
      <c r="Q95" s="60"/>
      <c r="R95" s="54">
        <f>P95*Q95</f>
        <v>0</v>
      </c>
      <c r="S95" s="19"/>
      <c r="T95" s="60"/>
      <c r="U95" s="60"/>
      <c r="V95" s="54">
        <f>T95*U95</f>
        <v>0</v>
      </c>
      <c r="W95" s="42">
        <f>F95+J95+N95+R95+V95</f>
        <v>0</v>
      </c>
      <c r="X95" s="58">
        <f>100*((W95)-(MIN(W:W)))/((MAX(W:W))-(MIN(W:W)))</f>
        <v>0</v>
      </c>
    </row>
    <row r="96" spans="1:24">
      <c r="A96" s="219" t="s">
        <v>954</v>
      </c>
      <c r="B96" s="220" t="s">
        <v>953</v>
      </c>
      <c r="C96" s="19"/>
      <c r="D96" s="60"/>
      <c r="E96" s="60"/>
      <c r="F96" s="54">
        <f>D96*E96</f>
        <v>0</v>
      </c>
      <c r="G96" s="19"/>
      <c r="H96" s="60"/>
      <c r="I96" s="60"/>
      <c r="J96" s="54">
        <f>H96*I96</f>
        <v>0</v>
      </c>
      <c r="K96" s="19"/>
      <c r="L96" s="60"/>
      <c r="M96" s="60"/>
      <c r="N96" s="54">
        <f>L96*M96</f>
        <v>0</v>
      </c>
      <c r="O96" s="19"/>
      <c r="P96" s="60"/>
      <c r="Q96" s="60"/>
      <c r="R96" s="54">
        <f>P96*Q96</f>
        <v>0</v>
      </c>
      <c r="S96" s="19"/>
      <c r="T96" s="60"/>
      <c r="U96" s="60"/>
      <c r="V96" s="54">
        <f>T96*U96</f>
        <v>0</v>
      </c>
      <c r="W96" s="42">
        <f>F96+J96+N96+R96+V96</f>
        <v>0</v>
      </c>
      <c r="X96" s="58">
        <f>100*((W96)-(MIN(W:W)))/((MAX(W:W))-(MIN(W:W)))</f>
        <v>0</v>
      </c>
    </row>
    <row r="97" spans="1:24">
      <c r="A97" s="219" t="s">
        <v>838</v>
      </c>
      <c r="B97" s="220" t="s">
        <v>837</v>
      </c>
      <c r="C97" s="19"/>
      <c r="D97" s="60"/>
      <c r="E97" s="60"/>
      <c r="F97" s="54">
        <f>D97*E97</f>
        <v>0</v>
      </c>
      <c r="G97" s="19"/>
      <c r="H97" s="60"/>
      <c r="I97" s="60"/>
      <c r="J97" s="54">
        <f>H97*I97</f>
        <v>0</v>
      </c>
      <c r="K97" s="19"/>
      <c r="L97" s="60"/>
      <c r="M97" s="60"/>
      <c r="N97" s="54">
        <f>L97*M97</f>
        <v>0</v>
      </c>
      <c r="O97" s="19"/>
      <c r="P97" s="60"/>
      <c r="Q97" s="60"/>
      <c r="R97" s="54">
        <f>P97*Q97</f>
        <v>0</v>
      </c>
      <c r="S97" s="19"/>
      <c r="T97" s="60"/>
      <c r="U97" s="60"/>
      <c r="V97" s="54">
        <f>T97*U97</f>
        <v>0</v>
      </c>
      <c r="W97" s="42">
        <f>F97+J97+N97+R97+V97</f>
        <v>0</v>
      </c>
      <c r="X97" s="58">
        <f>100*((W97)-(MIN(W:W)))/((MAX(W:W))-(MIN(W:W)))</f>
        <v>0</v>
      </c>
    </row>
    <row r="98" spans="1:24">
      <c r="A98" s="219" t="s">
        <v>880</v>
      </c>
      <c r="B98" s="220" t="s">
        <v>879</v>
      </c>
      <c r="C98" s="19"/>
      <c r="D98" s="60"/>
      <c r="E98" s="60"/>
      <c r="F98" s="54">
        <f>D98*E98</f>
        <v>0</v>
      </c>
      <c r="G98" s="19"/>
      <c r="H98" s="60"/>
      <c r="I98" s="60"/>
      <c r="J98" s="54">
        <f>H98*I98</f>
        <v>0</v>
      </c>
      <c r="K98" s="19"/>
      <c r="L98" s="60"/>
      <c r="M98" s="60"/>
      <c r="N98" s="54">
        <f>L98*M98</f>
        <v>0</v>
      </c>
      <c r="O98" s="19"/>
      <c r="P98" s="60"/>
      <c r="Q98" s="60"/>
      <c r="R98" s="54">
        <f>P98*Q98</f>
        <v>0</v>
      </c>
      <c r="S98" s="19"/>
      <c r="T98" s="60"/>
      <c r="U98" s="60"/>
      <c r="V98" s="54">
        <f>T98*U98</f>
        <v>0</v>
      </c>
      <c r="W98" s="42">
        <f>F98+J98+N98+R98+V98</f>
        <v>0</v>
      </c>
      <c r="X98" s="58">
        <f>100*((W98)-(MIN(W:W)))/((MAX(W:W))-(MIN(W:W)))</f>
        <v>0</v>
      </c>
    </row>
    <row r="99" spans="1:24">
      <c r="A99" s="219" t="s">
        <v>1052</v>
      </c>
      <c r="B99" s="220" t="s">
        <v>1051</v>
      </c>
      <c r="C99" s="19" t="s">
        <v>6</v>
      </c>
      <c r="D99" s="60">
        <v>1</v>
      </c>
      <c r="E99" s="60">
        <v>1</v>
      </c>
      <c r="F99" s="54">
        <f>D99*E99</f>
        <v>1</v>
      </c>
      <c r="G99" s="19" t="s">
        <v>16</v>
      </c>
      <c r="H99" s="60">
        <v>1</v>
      </c>
      <c r="I99" s="60">
        <v>1</v>
      </c>
      <c r="J99" s="54">
        <f>H99*I99</f>
        <v>1</v>
      </c>
      <c r="K99" s="19" t="s">
        <v>19</v>
      </c>
      <c r="L99" s="60">
        <v>1</v>
      </c>
      <c r="M99" s="60">
        <v>2</v>
      </c>
      <c r="N99" s="54">
        <f>L99*M99</f>
        <v>2</v>
      </c>
      <c r="O99" s="19" t="s">
        <v>21</v>
      </c>
      <c r="P99" s="60">
        <v>1</v>
      </c>
      <c r="Q99" s="60">
        <v>3</v>
      </c>
      <c r="R99" s="54">
        <f>P99*Q99</f>
        <v>3</v>
      </c>
      <c r="S99" s="19" t="s">
        <v>26</v>
      </c>
      <c r="T99" s="60">
        <v>1</v>
      </c>
      <c r="U99" s="60">
        <v>3</v>
      </c>
      <c r="V99" s="54">
        <f>T99*U99</f>
        <v>3</v>
      </c>
      <c r="W99" s="42">
        <f>F99+J99+N99+R99+V99</f>
        <v>10</v>
      </c>
      <c r="X99" s="58">
        <f>100*((W99)-(MIN(W:W)))/((MAX(W:W))-(MIN(W:W)))</f>
        <v>18.181818181818183</v>
      </c>
    </row>
    <row r="100" spans="1:24">
      <c r="A100" s="219" t="s">
        <v>824</v>
      </c>
      <c r="B100" s="221" t="s">
        <v>823</v>
      </c>
      <c r="C100" s="19" t="s">
        <v>6</v>
      </c>
      <c r="D100" s="60">
        <v>1</v>
      </c>
      <c r="E100" s="60">
        <v>1</v>
      </c>
      <c r="F100" s="54">
        <f>D100*E100</f>
        <v>1</v>
      </c>
      <c r="G100" s="19" t="s">
        <v>16</v>
      </c>
      <c r="H100" s="60">
        <v>1</v>
      </c>
      <c r="I100" s="60">
        <v>1</v>
      </c>
      <c r="J100" s="54">
        <f>H100*I100</f>
        <v>1</v>
      </c>
      <c r="K100" s="19" t="s">
        <v>19</v>
      </c>
      <c r="L100" s="60">
        <v>1</v>
      </c>
      <c r="M100" s="60">
        <v>2</v>
      </c>
      <c r="N100" s="54">
        <f>L100*M100</f>
        <v>2</v>
      </c>
      <c r="O100" s="19" t="s">
        <v>21</v>
      </c>
      <c r="P100" s="60">
        <v>1</v>
      </c>
      <c r="Q100" s="60">
        <v>3</v>
      </c>
      <c r="R100" s="54">
        <f>P100*Q100</f>
        <v>3</v>
      </c>
      <c r="S100" s="19" t="s">
        <v>26</v>
      </c>
      <c r="T100" s="60">
        <v>1</v>
      </c>
      <c r="U100" s="60">
        <v>3</v>
      </c>
      <c r="V100" s="54">
        <f>T100*U100</f>
        <v>3</v>
      </c>
      <c r="W100" s="42">
        <f>F100+J100+N100+R100+V100</f>
        <v>10</v>
      </c>
      <c r="X100" s="58">
        <f>100*((W100)-(MIN(W:W)))/((MAX(W:W))-(MIN(W:W)))</f>
        <v>18.181818181818183</v>
      </c>
    </row>
    <row r="101" spans="1:24">
      <c r="A101" s="219" t="s">
        <v>1022</v>
      </c>
      <c r="B101" s="220" t="s">
        <v>1021</v>
      </c>
      <c r="C101" s="19" t="s">
        <v>6</v>
      </c>
      <c r="D101" s="60">
        <v>1</v>
      </c>
      <c r="E101" s="60">
        <v>1</v>
      </c>
      <c r="F101" s="54">
        <f>D101*E101</f>
        <v>1</v>
      </c>
      <c r="G101" s="19" t="s">
        <v>16</v>
      </c>
      <c r="H101" s="60">
        <v>1</v>
      </c>
      <c r="I101" s="60">
        <v>1</v>
      </c>
      <c r="J101" s="54">
        <f>H101*I101</f>
        <v>1</v>
      </c>
      <c r="K101" s="19" t="s">
        <v>19</v>
      </c>
      <c r="L101" s="60">
        <v>1</v>
      </c>
      <c r="M101" s="60">
        <v>2</v>
      </c>
      <c r="N101" s="54">
        <f>L101*M101</f>
        <v>2</v>
      </c>
      <c r="O101" s="19" t="s">
        <v>21</v>
      </c>
      <c r="P101" s="60">
        <v>1</v>
      </c>
      <c r="Q101" s="60">
        <v>3</v>
      </c>
      <c r="R101" s="54">
        <f>P101*Q101</f>
        <v>3</v>
      </c>
      <c r="S101" s="19" t="s">
        <v>26</v>
      </c>
      <c r="T101" s="60">
        <v>1</v>
      </c>
      <c r="U101" s="60">
        <v>3</v>
      </c>
      <c r="V101" s="54">
        <f>T101*U101</f>
        <v>3</v>
      </c>
      <c r="W101" s="42">
        <f>F101+J101+N101+R101+V101</f>
        <v>10</v>
      </c>
      <c r="X101" s="58">
        <f>100*((W101)-(MIN(W:W)))/((MAX(W:W))-(MIN(W:W)))</f>
        <v>18.181818181818183</v>
      </c>
    </row>
    <row r="102" spans="1:24">
      <c r="A102" s="219" t="s">
        <v>858</v>
      </c>
      <c r="B102" s="221" t="s">
        <v>857</v>
      </c>
      <c r="C102" s="19" t="s">
        <v>6</v>
      </c>
      <c r="D102" s="60">
        <v>1</v>
      </c>
      <c r="E102" s="60">
        <v>1</v>
      </c>
      <c r="F102" s="54">
        <f>D102*E102</f>
        <v>1</v>
      </c>
      <c r="G102" s="19" t="s">
        <v>16</v>
      </c>
      <c r="H102" s="60">
        <v>1</v>
      </c>
      <c r="I102" s="60">
        <v>1</v>
      </c>
      <c r="J102" s="54">
        <f>H102*I102</f>
        <v>1</v>
      </c>
      <c r="K102" s="19" t="s">
        <v>19</v>
      </c>
      <c r="L102" s="60">
        <v>1</v>
      </c>
      <c r="M102" s="60">
        <v>2</v>
      </c>
      <c r="N102" s="54">
        <f>L102*M102</f>
        <v>2</v>
      </c>
      <c r="O102" s="19" t="s">
        <v>21</v>
      </c>
      <c r="P102" s="60">
        <v>1</v>
      </c>
      <c r="Q102" s="60">
        <v>3</v>
      </c>
      <c r="R102" s="54">
        <f>P102*Q102</f>
        <v>3</v>
      </c>
      <c r="S102" s="19" t="s">
        <v>26</v>
      </c>
      <c r="T102" s="60">
        <v>1</v>
      </c>
      <c r="U102" s="60">
        <v>3</v>
      </c>
      <c r="V102" s="54">
        <f>T102*U102</f>
        <v>3</v>
      </c>
      <c r="W102" s="42">
        <f>F102+J102+N102+R102+V102</f>
        <v>10</v>
      </c>
      <c r="X102" s="58">
        <f>100*((W102)-(MIN(W:W)))/((MAX(W:W))-(MIN(W:W)))</f>
        <v>18.181818181818183</v>
      </c>
    </row>
    <row r="103" spans="1:24">
      <c r="A103" s="219" t="s">
        <v>984</v>
      </c>
      <c r="B103" s="220" t="s">
        <v>983</v>
      </c>
      <c r="C103" s="19" t="s">
        <v>6</v>
      </c>
      <c r="D103" s="60">
        <v>5</v>
      </c>
      <c r="E103" s="60">
        <v>1</v>
      </c>
      <c r="F103" s="54">
        <f>D103*E103</f>
        <v>5</v>
      </c>
      <c r="G103" s="19" t="s">
        <v>16</v>
      </c>
      <c r="H103" s="60">
        <v>1</v>
      </c>
      <c r="I103" s="60">
        <v>1</v>
      </c>
      <c r="J103" s="54">
        <f>H103*I103</f>
        <v>1</v>
      </c>
      <c r="K103" s="19" t="s">
        <v>19</v>
      </c>
      <c r="L103" s="60">
        <v>1</v>
      </c>
      <c r="M103" s="60">
        <v>2</v>
      </c>
      <c r="N103" s="54">
        <f>L103*M103</f>
        <v>2</v>
      </c>
      <c r="O103" s="19" t="s">
        <v>21</v>
      </c>
      <c r="P103" s="60">
        <v>1</v>
      </c>
      <c r="Q103" s="60">
        <v>3</v>
      </c>
      <c r="R103" s="54">
        <f>P103*Q103</f>
        <v>3</v>
      </c>
      <c r="S103" s="19" t="s">
        <v>26</v>
      </c>
      <c r="T103" s="60">
        <v>5</v>
      </c>
      <c r="U103" s="60">
        <v>3</v>
      </c>
      <c r="V103" s="54">
        <f>T103*U103</f>
        <v>15</v>
      </c>
      <c r="W103" s="42">
        <f>F103+J103+N103+R103+V103</f>
        <v>26</v>
      </c>
      <c r="X103" s="58">
        <f>100*((W103)-(MIN(W:W)))/((MAX(W:W))-(MIN(W:W)))</f>
        <v>47.272727272727273</v>
      </c>
    </row>
    <row r="104" spans="1:24">
      <c r="A104" s="219" t="s">
        <v>1010</v>
      </c>
      <c r="B104" s="220" t="s">
        <v>1009</v>
      </c>
      <c r="C104" s="19" t="s">
        <v>6</v>
      </c>
      <c r="D104" s="60">
        <v>5</v>
      </c>
      <c r="E104" s="60">
        <v>1</v>
      </c>
      <c r="F104" s="54">
        <f>D104*E104</f>
        <v>5</v>
      </c>
      <c r="G104" s="19" t="s">
        <v>16</v>
      </c>
      <c r="H104" s="60">
        <v>1</v>
      </c>
      <c r="I104" s="60">
        <v>1</v>
      </c>
      <c r="J104" s="54">
        <f>H104*I104</f>
        <v>1</v>
      </c>
      <c r="K104" s="19" t="s">
        <v>19</v>
      </c>
      <c r="L104" s="60">
        <v>1</v>
      </c>
      <c r="M104" s="60">
        <v>2</v>
      </c>
      <c r="N104" s="54">
        <f>L104*M104</f>
        <v>2</v>
      </c>
      <c r="O104" s="19" t="s">
        <v>21</v>
      </c>
      <c r="P104" s="60">
        <v>1</v>
      </c>
      <c r="Q104" s="60">
        <v>3</v>
      </c>
      <c r="R104" s="54">
        <f>P104*Q104</f>
        <v>3</v>
      </c>
      <c r="S104" s="19" t="s">
        <v>26</v>
      </c>
      <c r="T104" s="60">
        <v>5</v>
      </c>
      <c r="U104" s="60">
        <v>3</v>
      </c>
      <c r="V104" s="54">
        <f>T104*U104</f>
        <v>15</v>
      </c>
      <c r="W104" s="42">
        <f>F104+J104+N104+R104+V104</f>
        <v>26</v>
      </c>
      <c r="X104" s="58">
        <f>100*((W104)-(MIN(W:W)))/((MAX(W:W))-(MIN(W:W)))</f>
        <v>47.272727272727273</v>
      </c>
    </row>
    <row r="105" spans="1:24">
      <c r="A105" s="219" t="s">
        <v>986</v>
      </c>
      <c r="B105" s="220" t="s">
        <v>985</v>
      </c>
      <c r="C105" s="19" t="s">
        <v>6</v>
      </c>
      <c r="D105" s="60">
        <v>5</v>
      </c>
      <c r="E105" s="60">
        <v>1</v>
      </c>
      <c r="F105" s="54">
        <f>D105*E105</f>
        <v>5</v>
      </c>
      <c r="G105" s="19" t="s">
        <v>16</v>
      </c>
      <c r="H105" s="60">
        <v>1</v>
      </c>
      <c r="I105" s="60">
        <v>1</v>
      </c>
      <c r="J105" s="54">
        <f>H105*I105</f>
        <v>1</v>
      </c>
      <c r="K105" s="19" t="s">
        <v>19</v>
      </c>
      <c r="L105" s="60">
        <v>1</v>
      </c>
      <c r="M105" s="60">
        <v>2</v>
      </c>
      <c r="N105" s="54">
        <f>L105*M105</f>
        <v>2</v>
      </c>
      <c r="O105" s="19" t="s">
        <v>21</v>
      </c>
      <c r="P105" s="60">
        <v>1</v>
      </c>
      <c r="Q105" s="60">
        <v>3</v>
      </c>
      <c r="R105" s="54">
        <f>P105*Q105</f>
        <v>3</v>
      </c>
      <c r="S105" s="19" t="s">
        <v>26</v>
      </c>
      <c r="T105" s="60">
        <v>5</v>
      </c>
      <c r="U105" s="60">
        <v>3</v>
      </c>
      <c r="V105" s="54">
        <f>T105*U105</f>
        <v>15</v>
      </c>
      <c r="W105" s="42">
        <f>F105+J105+N105+R105+V105</f>
        <v>26</v>
      </c>
      <c r="X105" s="58">
        <f>100*((W105)-(MIN(W:W)))/((MAX(W:W))-(MIN(W:W)))</f>
        <v>47.272727272727273</v>
      </c>
    </row>
    <row r="106" spans="1:24">
      <c r="A106" s="219" t="s">
        <v>994</v>
      </c>
      <c r="B106" s="220" t="s">
        <v>993</v>
      </c>
      <c r="C106" s="19" t="s">
        <v>6</v>
      </c>
      <c r="D106" s="60">
        <v>5</v>
      </c>
      <c r="E106" s="60">
        <v>1</v>
      </c>
      <c r="F106" s="54">
        <f>D106*E106</f>
        <v>5</v>
      </c>
      <c r="G106" s="19" t="s">
        <v>16</v>
      </c>
      <c r="H106" s="60">
        <v>1</v>
      </c>
      <c r="I106" s="60">
        <v>1</v>
      </c>
      <c r="J106" s="54">
        <f>H106*I106</f>
        <v>1</v>
      </c>
      <c r="K106" s="19" t="s">
        <v>19</v>
      </c>
      <c r="L106" s="60">
        <v>1</v>
      </c>
      <c r="M106" s="60">
        <v>2</v>
      </c>
      <c r="N106" s="54">
        <f>L106*M106</f>
        <v>2</v>
      </c>
      <c r="O106" s="19" t="s">
        <v>21</v>
      </c>
      <c r="P106" s="60">
        <v>1</v>
      </c>
      <c r="Q106" s="60">
        <v>3</v>
      </c>
      <c r="R106" s="54">
        <f>P106*Q106</f>
        <v>3</v>
      </c>
      <c r="S106" s="19" t="s">
        <v>26</v>
      </c>
      <c r="T106" s="60">
        <v>5</v>
      </c>
      <c r="U106" s="60">
        <v>3</v>
      </c>
      <c r="V106" s="54">
        <f>T106*U106</f>
        <v>15</v>
      </c>
      <c r="W106" s="42">
        <f>F106+J106+N106+R106+V106</f>
        <v>26</v>
      </c>
      <c r="X106" s="58">
        <f>100*((W106)-(MIN(W:W)))/((MAX(W:W))-(MIN(W:W)))</f>
        <v>47.272727272727273</v>
      </c>
    </row>
    <row r="107" spans="1:24">
      <c r="A107" s="219" t="s">
        <v>922</v>
      </c>
      <c r="B107" s="220" t="s">
        <v>921</v>
      </c>
      <c r="C107" s="19" t="s">
        <v>6</v>
      </c>
      <c r="D107" s="60">
        <v>5</v>
      </c>
      <c r="E107" s="60">
        <v>1</v>
      </c>
      <c r="F107" s="54">
        <f>D107*E107</f>
        <v>5</v>
      </c>
      <c r="G107" s="19" t="s">
        <v>16</v>
      </c>
      <c r="H107" s="60">
        <v>1</v>
      </c>
      <c r="I107" s="60">
        <v>1</v>
      </c>
      <c r="J107" s="54">
        <f>H107*I107</f>
        <v>1</v>
      </c>
      <c r="K107" s="19" t="s">
        <v>19</v>
      </c>
      <c r="L107" s="60">
        <v>1</v>
      </c>
      <c r="M107" s="60">
        <v>2</v>
      </c>
      <c r="N107" s="54">
        <f>L107*M107</f>
        <v>2</v>
      </c>
      <c r="O107" s="19" t="s">
        <v>21</v>
      </c>
      <c r="P107" s="60">
        <v>1</v>
      </c>
      <c r="Q107" s="60">
        <v>3</v>
      </c>
      <c r="R107" s="54">
        <f>P107*Q107</f>
        <v>3</v>
      </c>
      <c r="S107" s="19" t="s">
        <v>26</v>
      </c>
      <c r="T107" s="60">
        <v>5</v>
      </c>
      <c r="U107" s="60">
        <v>3</v>
      </c>
      <c r="V107" s="54">
        <f>T107*U107</f>
        <v>15</v>
      </c>
      <c r="W107" s="42">
        <f>F107+J107+N107+R107+V107</f>
        <v>26</v>
      </c>
      <c r="X107" s="58">
        <f>100*((W107)-(MIN(W:W)))/((MAX(W:W))-(MIN(W:W)))</f>
        <v>47.272727272727273</v>
      </c>
    </row>
    <row r="108" spans="1:24">
      <c r="A108" s="219" t="s">
        <v>944</v>
      </c>
      <c r="B108" s="220" t="s">
        <v>943</v>
      </c>
      <c r="C108" s="19" t="s">
        <v>6</v>
      </c>
      <c r="D108" s="60">
        <v>1</v>
      </c>
      <c r="E108" s="60">
        <v>1</v>
      </c>
      <c r="F108" s="54">
        <f>D108*E108</f>
        <v>1</v>
      </c>
      <c r="G108" s="19" t="s">
        <v>16</v>
      </c>
      <c r="H108" s="60">
        <v>1</v>
      </c>
      <c r="I108" s="60">
        <v>1</v>
      </c>
      <c r="J108" s="54">
        <f>H108*I108</f>
        <v>1</v>
      </c>
      <c r="K108" s="19" t="s">
        <v>19</v>
      </c>
      <c r="L108" s="60">
        <v>1</v>
      </c>
      <c r="M108" s="60">
        <v>2</v>
      </c>
      <c r="N108" s="54">
        <f>L108*M108</f>
        <v>2</v>
      </c>
      <c r="O108" s="19" t="s">
        <v>21</v>
      </c>
      <c r="P108" s="60">
        <v>1</v>
      </c>
      <c r="Q108" s="60">
        <v>3</v>
      </c>
      <c r="R108" s="54">
        <f>P108*Q108</f>
        <v>3</v>
      </c>
      <c r="S108" s="19" t="s">
        <v>26</v>
      </c>
      <c r="T108" s="60">
        <v>1</v>
      </c>
      <c r="U108" s="60">
        <v>3</v>
      </c>
      <c r="V108" s="54">
        <f>T108*U108</f>
        <v>3</v>
      </c>
      <c r="W108" s="42">
        <f>F108+J108+N108+R108+V108</f>
        <v>10</v>
      </c>
      <c r="X108" s="58">
        <f>100*((W108)-(MIN(W:W)))/((MAX(W:W))-(MIN(W:W)))</f>
        <v>18.181818181818183</v>
      </c>
    </row>
    <row r="109" spans="1:24">
      <c r="A109" s="219" t="s">
        <v>860</v>
      </c>
      <c r="B109" s="220" t="s">
        <v>859</v>
      </c>
      <c r="C109" s="19" t="s">
        <v>6</v>
      </c>
      <c r="D109" s="60">
        <v>1</v>
      </c>
      <c r="E109" s="60">
        <v>1</v>
      </c>
      <c r="F109" s="54">
        <f>D109*E109</f>
        <v>1</v>
      </c>
      <c r="G109" s="19" t="s">
        <v>16</v>
      </c>
      <c r="H109" s="60">
        <v>1</v>
      </c>
      <c r="I109" s="60">
        <v>1</v>
      </c>
      <c r="J109" s="54">
        <f>H109*I109</f>
        <v>1</v>
      </c>
      <c r="K109" s="19" t="s">
        <v>19</v>
      </c>
      <c r="L109" s="60">
        <v>1</v>
      </c>
      <c r="M109" s="60">
        <v>2</v>
      </c>
      <c r="N109" s="54">
        <f>L109*M109</f>
        <v>2</v>
      </c>
      <c r="O109" s="19" t="s">
        <v>21</v>
      </c>
      <c r="P109" s="60">
        <v>1</v>
      </c>
      <c r="Q109" s="60">
        <v>3</v>
      </c>
      <c r="R109" s="54">
        <f>P109*Q109</f>
        <v>3</v>
      </c>
      <c r="S109" s="19" t="s">
        <v>26</v>
      </c>
      <c r="T109" s="60">
        <v>1</v>
      </c>
      <c r="U109" s="60">
        <v>3</v>
      </c>
      <c r="V109" s="54">
        <f>T109*U109</f>
        <v>3</v>
      </c>
      <c r="W109" s="42">
        <f>F109+J109+N109+R109+V109</f>
        <v>10</v>
      </c>
      <c r="X109" s="58">
        <f>100*((W109)-(MIN(W:W)))/((MAX(W:W))-(MIN(W:W)))</f>
        <v>18.181818181818183</v>
      </c>
    </row>
    <row r="110" spans="1:24">
      <c r="A110" s="219" t="s">
        <v>852</v>
      </c>
      <c r="B110" s="220" t="s">
        <v>851</v>
      </c>
      <c r="C110" s="19" t="s">
        <v>6</v>
      </c>
      <c r="D110" s="60">
        <v>5</v>
      </c>
      <c r="E110" s="60">
        <v>1</v>
      </c>
      <c r="F110" s="54">
        <f>D110*E110</f>
        <v>5</v>
      </c>
      <c r="G110" s="19" t="s">
        <v>16</v>
      </c>
      <c r="H110" s="60">
        <v>1</v>
      </c>
      <c r="I110" s="60">
        <v>1</v>
      </c>
      <c r="J110" s="54">
        <f>H110*I110</f>
        <v>1</v>
      </c>
      <c r="K110" s="19" t="s">
        <v>19</v>
      </c>
      <c r="L110" s="60">
        <v>1</v>
      </c>
      <c r="M110" s="60">
        <v>2</v>
      </c>
      <c r="N110" s="54">
        <f>L110*M110</f>
        <v>2</v>
      </c>
      <c r="O110" s="19" t="s">
        <v>21</v>
      </c>
      <c r="P110" s="60">
        <v>1</v>
      </c>
      <c r="Q110" s="60">
        <v>3</v>
      </c>
      <c r="R110" s="54">
        <f>P110*Q110</f>
        <v>3</v>
      </c>
      <c r="S110" s="19" t="s">
        <v>26</v>
      </c>
      <c r="T110" s="60">
        <v>5</v>
      </c>
      <c r="U110" s="60">
        <v>3</v>
      </c>
      <c r="V110" s="54">
        <f>T110*U110</f>
        <v>15</v>
      </c>
      <c r="W110" s="42">
        <f>F110+J110+N110+R110+V110</f>
        <v>26</v>
      </c>
      <c r="X110" s="58">
        <f>100*((W110)-(MIN(W:W)))/((MAX(W:W))-(MIN(W:W)))</f>
        <v>47.272727272727273</v>
      </c>
    </row>
    <row r="111" spans="1:24">
      <c r="A111" s="219" t="s">
        <v>1020</v>
      </c>
      <c r="B111" s="220" t="s">
        <v>1019</v>
      </c>
      <c r="C111" s="19" t="s">
        <v>6</v>
      </c>
      <c r="D111" s="60">
        <v>1</v>
      </c>
      <c r="E111" s="60">
        <v>1</v>
      </c>
      <c r="F111" s="54">
        <f>D111*E111</f>
        <v>1</v>
      </c>
      <c r="G111" s="19" t="s">
        <v>16</v>
      </c>
      <c r="H111" s="60">
        <v>1</v>
      </c>
      <c r="I111" s="60">
        <v>1</v>
      </c>
      <c r="J111" s="54">
        <f>H111*I111</f>
        <v>1</v>
      </c>
      <c r="K111" s="19" t="s">
        <v>19</v>
      </c>
      <c r="L111" s="60">
        <v>1</v>
      </c>
      <c r="M111" s="60">
        <v>2</v>
      </c>
      <c r="N111" s="54">
        <f>L111*M111</f>
        <v>2</v>
      </c>
      <c r="O111" s="19" t="s">
        <v>21</v>
      </c>
      <c r="P111" s="60">
        <v>1</v>
      </c>
      <c r="Q111" s="60">
        <v>3</v>
      </c>
      <c r="R111" s="54">
        <f>P111*Q111</f>
        <v>3</v>
      </c>
      <c r="S111" s="19" t="s">
        <v>26</v>
      </c>
      <c r="T111" s="60">
        <v>1</v>
      </c>
      <c r="U111" s="60">
        <v>3</v>
      </c>
      <c r="V111" s="54">
        <f>T111*U111</f>
        <v>3</v>
      </c>
      <c r="W111" s="42">
        <f>F111+J111+N111+R111+V111</f>
        <v>10</v>
      </c>
      <c r="X111" s="58">
        <f>100*((W111)-(MIN(W:W)))/((MAX(W:W))-(MIN(W:W)))</f>
        <v>18.181818181818183</v>
      </c>
    </row>
    <row r="112" spans="1:24">
      <c r="A112" s="219" t="s">
        <v>878</v>
      </c>
      <c r="B112" s="220" t="s">
        <v>877</v>
      </c>
      <c r="C112" s="19" t="s">
        <v>6</v>
      </c>
      <c r="D112" s="60">
        <v>1</v>
      </c>
      <c r="E112" s="60">
        <v>1</v>
      </c>
      <c r="F112" s="54">
        <f>D112*E112</f>
        <v>1</v>
      </c>
      <c r="G112" s="19" t="s">
        <v>16</v>
      </c>
      <c r="H112" s="60">
        <v>1</v>
      </c>
      <c r="I112" s="60">
        <v>1</v>
      </c>
      <c r="J112" s="54">
        <f>H112*I112</f>
        <v>1</v>
      </c>
      <c r="K112" s="19" t="s">
        <v>19</v>
      </c>
      <c r="L112" s="60">
        <v>1</v>
      </c>
      <c r="M112" s="60">
        <v>2</v>
      </c>
      <c r="N112" s="54">
        <f>L112*M112</f>
        <v>2</v>
      </c>
      <c r="O112" s="19" t="s">
        <v>21</v>
      </c>
      <c r="P112" s="60">
        <v>1</v>
      </c>
      <c r="Q112" s="60">
        <v>3</v>
      </c>
      <c r="R112" s="54">
        <f>P112*Q112</f>
        <v>3</v>
      </c>
      <c r="S112" s="19" t="s">
        <v>26</v>
      </c>
      <c r="T112" s="60">
        <v>1</v>
      </c>
      <c r="U112" s="60">
        <v>3</v>
      </c>
      <c r="V112" s="54">
        <f>T112*U112</f>
        <v>3</v>
      </c>
      <c r="W112" s="42">
        <f>F112+J112+N112+R112+V112</f>
        <v>10</v>
      </c>
      <c r="X112" s="58">
        <f>100*((W112)-(MIN(W:W)))/((MAX(W:W))-(MIN(W:W)))</f>
        <v>18.181818181818183</v>
      </c>
    </row>
    <row r="113" spans="1:24">
      <c r="A113" s="219" t="s">
        <v>1044</v>
      </c>
      <c r="B113" s="220" t="s">
        <v>1043</v>
      </c>
      <c r="C113" s="19" t="s">
        <v>6</v>
      </c>
      <c r="D113" s="60">
        <v>5</v>
      </c>
      <c r="E113" s="60">
        <v>1</v>
      </c>
      <c r="F113" s="54">
        <f>D113*E113</f>
        <v>5</v>
      </c>
      <c r="G113" s="19" t="s">
        <v>16</v>
      </c>
      <c r="H113" s="60">
        <v>1</v>
      </c>
      <c r="I113" s="60">
        <v>1</v>
      </c>
      <c r="J113" s="54">
        <f>H113*I113</f>
        <v>1</v>
      </c>
      <c r="K113" s="19" t="s">
        <v>19</v>
      </c>
      <c r="L113" s="60">
        <v>1</v>
      </c>
      <c r="M113" s="60">
        <v>2</v>
      </c>
      <c r="N113" s="54">
        <f>L113*M113</f>
        <v>2</v>
      </c>
      <c r="O113" s="19" t="s">
        <v>21</v>
      </c>
      <c r="P113" s="60">
        <v>1</v>
      </c>
      <c r="Q113" s="60">
        <v>3</v>
      </c>
      <c r="R113" s="54">
        <f>P113*Q113</f>
        <v>3</v>
      </c>
      <c r="S113" s="19" t="s">
        <v>26</v>
      </c>
      <c r="T113" s="60">
        <v>5</v>
      </c>
      <c r="U113" s="60">
        <v>3</v>
      </c>
      <c r="V113" s="54">
        <f>T113*U113</f>
        <v>15</v>
      </c>
      <c r="W113" s="42">
        <f>F113+J113+N113+R113+V113</f>
        <v>26</v>
      </c>
      <c r="X113" s="58">
        <f>100*((W113)-(MIN(W:W)))/((MAX(W:W))-(MIN(W:W)))</f>
        <v>47.272727272727273</v>
      </c>
    </row>
    <row r="114" spans="1:24">
      <c r="A114" s="219" t="s">
        <v>874</v>
      </c>
      <c r="B114" s="220" t="s">
        <v>873</v>
      </c>
      <c r="C114" s="19" t="s">
        <v>6</v>
      </c>
      <c r="D114" s="60">
        <v>5</v>
      </c>
      <c r="E114" s="60">
        <v>1</v>
      </c>
      <c r="F114" s="54">
        <f>D114*E114</f>
        <v>5</v>
      </c>
      <c r="G114" s="19" t="s">
        <v>16</v>
      </c>
      <c r="H114" s="60">
        <v>1</v>
      </c>
      <c r="I114" s="60">
        <v>1</v>
      </c>
      <c r="J114" s="54">
        <f>H114*I114</f>
        <v>1</v>
      </c>
      <c r="K114" s="19" t="s">
        <v>19</v>
      </c>
      <c r="L114" s="60">
        <v>1</v>
      </c>
      <c r="M114" s="60">
        <v>2</v>
      </c>
      <c r="N114" s="54">
        <f>L114*M114</f>
        <v>2</v>
      </c>
      <c r="O114" s="19" t="s">
        <v>21</v>
      </c>
      <c r="P114" s="60">
        <v>1</v>
      </c>
      <c r="Q114" s="60">
        <v>3</v>
      </c>
      <c r="R114" s="54">
        <f>P114*Q114</f>
        <v>3</v>
      </c>
      <c r="S114" s="19" t="s">
        <v>26</v>
      </c>
      <c r="T114" s="60">
        <v>5</v>
      </c>
      <c r="U114" s="60">
        <v>3</v>
      </c>
      <c r="V114" s="54">
        <f>T114*U114</f>
        <v>15</v>
      </c>
      <c r="W114" s="42">
        <f>F114+J114+N114+R114+V114</f>
        <v>26</v>
      </c>
      <c r="X114" s="58">
        <f>100*((W114)-(MIN(W:W)))/((MAX(W:W))-(MIN(W:W)))</f>
        <v>47.272727272727273</v>
      </c>
    </row>
    <row r="115" spans="1:24">
      <c r="A115" s="219" t="s">
        <v>956</v>
      </c>
      <c r="B115" s="220" t="s">
        <v>955</v>
      </c>
      <c r="C115" s="19" t="s">
        <v>6</v>
      </c>
      <c r="D115" s="60">
        <v>5</v>
      </c>
      <c r="E115" s="60">
        <v>1</v>
      </c>
      <c r="F115" s="54">
        <f>D115*E115</f>
        <v>5</v>
      </c>
      <c r="G115" s="19" t="s">
        <v>16</v>
      </c>
      <c r="H115" s="60">
        <v>1</v>
      </c>
      <c r="I115" s="60">
        <v>1</v>
      </c>
      <c r="J115" s="54">
        <f>H115*I115</f>
        <v>1</v>
      </c>
      <c r="K115" s="19" t="s">
        <v>19</v>
      </c>
      <c r="L115" s="60">
        <v>1</v>
      </c>
      <c r="M115" s="60">
        <v>2</v>
      </c>
      <c r="N115" s="54">
        <f>L115*M115</f>
        <v>2</v>
      </c>
      <c r="O115" s="19" t="s">
        <v>21</v>
      </c>
      <c r="P115" s="60">
        <v>1</v>
      </c>
      <c r="Q115" s="60">
        <v>3</v>
      </c>
      <c r="R115" s="54">
        <f>P115*Q115</f>
        <v>3</v>
      </c>
      <c r="S115" s="19" t="s">
        <v>26</v>
      </c>
      <c r="T115" s="60">
        <v>5</v>
      </c>
      <c r="U115" s="60">
        <v>3</v>
      </c>
      <c r="V115" s="54">
        <f>T115*U115</f>
        <v>15</v>
      </c>
      <c r="W115" s="42">
        <f>F115+J115+N115+R115+V115</f>
        <v>26</v>
      </c>
      <c r="X115" s="58">
        <f>100*((W115)-(MIN(W:W)))/((MAX(W:W))-(MIN(W:W)))</f>
        <v>47.272727272727273</v>
      </c>
    </row>
    <row r="116" spans="1:24">
      <c r="A116" s="219" t="s">
        <v>1056</v>
      </c>
      <c r="B116" s="220" t="s">
        <v>1055</v>
      </c>
      <c r="C116" s="19" t="s">
        <v>6</v>
      </c>
      <c r="D116" s="60">
        <v>5</v>
      </c>
      <c r="E116" s="60">
        <v>1</v>
      </c>
      <c r="F116" s="54">
        <f>D116*E116</f>
        <v>5</v>
      </c>
      <c r="G116" s="19" t="s">
        <v>16</v>
      </c>
      <c r="H116" s="60">
        <v>1</v>
      </c>
      <c r="I116" s="60">
        <v>1</v>
      </c>
      <c r="J116" s="54">
        <f>H116*I116</f>
        <v>1</v>
      </c>
      <c r="K116" s="19" t="s">
        <v>19</v>
      </c>
      <c r="L116" s="60">
        <v>1</v>
      </c>
      <c r="M116" s="60">
        <v>2</v>
      </c>
      <c r="N116" s="54">
        <f>L116*M116</f>
        <v>2</v>
      </c>
      <c r="O116" s="19" t="s">
        <v>21</v>
      </c>
      <c r="P116" s="60">
        <v>1</v>
      </c>
      <c r="Q116" s="60">
        <v>3</v>
      </c>
      <c r="R116" s="54">
        <f>P116*Q116</f>
        <v>3</v>
      </c>
      <c r="S116" s="19" t="s">
        <v>26</v>
      </c>
      <c r="T116" s="60">
        <v>5</v>
      </c>
      <c r="U116" s="60">
        <v>3</v>
      </c>
      <c r="V116" s="54">
        <f>T116*U116</f>
        <v>15</v>
      </c>
      <c r="W116" s="42">
        <f>F116+J116+N116+R116+V116</f>
        <v>26</v>
      </c>
      <c r="X116" s="58">
        <f>100*((W116)-(MIN(W:W)))/((MAX(W:W))-(MIN(W:W)))</f>
        <v>47.272727272727273</v>
      </c>
    </row>
    <row r="117" spans="1:24">
      <c r="A117" s="219" t="s">
        <v>876</v>
      </c>
      <c r="B117" s="220" t="s">
        <v>875</v>
      </c>
      <c r="C117" s="19" t="s">
        <v>6</v>
      </c>
      <c r="D117" s="60">
        <v>1</v>
      </c>
      <c r="E117" s="60">
        <v>1</v>
      </c>
      <c r="F117" s="54">
        <f>D117*E117</f>
        <v>1</v>
      </c>
      <c r="G117" s="19" t="s">
        <v>16</v>
      </c>
      <c r="H117" s="60">
        <v>1</v>
      </c>
      <c r="I117" s="60">
        <v>1</v>
      </c>
      <c r="J117" s="54">
        <f>H117*I117</f>
        <v>1</v>
      </c>
      <c r="K117" s="19" t="s">
        <v>19</v>
      </c>
      <c r="L117" s="60">
        <v>1</v>
      </c>
      <c r="M117" s="60">
        <v>2</v>
      </c>
      <c r="N117" s="54">
        <f>L117*M117</f>
        <v>2</v>
      </c>
      <c r="O117" s="19" t="s">
        <v>21</v>
      </c>
      <c r="P117" s="60">
        <v>1</v>
      </c>
      <c r="Q117" s="60">
        <v>3</v>
      </c>
      <c r="R117" s="54">
        <f>P117*Q117</f>
        <v>3</v>
      </c>
      <c r="S117" s="19" t="s">
        <v>26</v>
      </c>
      <c r="T117" s="60">
        <v>1</v>
      </c>
      <c r="U117" s="60">
        <v>3</v>
      </c>
      <c r="V117" s="54">
        <f>T117*U117</f>
        <v>3</v>
      </c>
      <c r="W117" s="42">
        <f>F117+J117+N117+R117+V117</f>
        <v>10</v>
      </c>
      <c r="X117" s="58">
        <f>100*((W117)-(MIN(W:W)))/((MAX(W:W))-(MIN(W:W)))</f>
        <v>18.181818181818183</v>
      </c>
    </row>
    <row r="118" spans="1:24">
      <c r="A118" s="219" t="s">
        <v>936</v>
      </c>
      <c r="B118" s="220" t="s">
        <v>935</v>
      </c>
      <c r="C118" s="19" t="s">
        <v>6</v>
      </c>
      <c r="D118" s="60">
        <v>5</v>
      </c>
      <c r="E118" s="60">
        <v>1</v>
      </c>
      <c r="F118" s="54">
        <f>D118*E118</f>
        <v>5</v>
      </c>
      <c r="G118" s="19" t="s">
        <v>16</v>
      </c>
      <c r="H118" s="60">
        <v>1</v>
      </c>
      <c r="I118" s="60">
        <v>1</v>
      </c>
      <c r="J118" s="54">
        <f>H118*I118</f>
        <v>1</v>
      </c>
      <c r="K118" s="19" t="s">
        <v>19</v>
      </c>
      <c r="L118" s="60">
        <v>1</v>
      </c>
      <c r="M118" s="60">
        <v>2</v>
      </c>
      <c r="N118" s="54">
        <f>L118*M118</f>
        <v>2</v>
      </c>
      <c r="O118" s="19" t="s">
        <v>21</v>
      </c>
      <c r="P118" s="60">
        <v>1</v>
      </c>
      <c r="Q118" s="60">
        <v>3</v>
      </c>
      <c r="R118" s="54">
        <f>P118*Q118</f>
        <v>3</v>
      </c>
      <c r="S118" s="19" t="s">
        <v>26</v>
      </c>
      <c r="T118" s="60">
        <v>5</v>
      </c>
      <c r="U118" s="60">
        <v>3</v>
      </c>
      <c r="V118" s="54">
        <f>T118*U118</f>
        <v>15</v>
      </c>
      <c r="W118" s="42">
        <f>F118+J118+N118+R118+V118</f>
        <v>26</v>
      </c>
      <c r="X118" s="58">
        <f>100*((W118)-(MIN(W:W)))/((MAX(W:W))-(MIN(W:W)))</f>
        <v>47.272727272727273</v>
      </c>
    </row>
    <row r="119" spans="1:24">
      <c r="A119" s="219" t="s">
        <v>998</v>
      </c>
      <c r="B119" s="220" t="s">
        <v>997</v>
      </c>
      <c r="C119" s="19" t="s">
        <v>6</v>
      </c>
      <c r="D119" s="60">
        <v>5</v>
      </c>
      <c r="E119" s="60">
        <v>1</v>
      </c>
      <c r="F119" s="54">
        <f>D119*E119</f>
        <v>5</v>
      </c>
      <c r="G119" s="19" t="s">
        <v>16</v>
      </c>
      <c r="H119" s="60">
        <v>1</v>
      </c>
      <c r="I119" s="60">
        <v>1</v>
      </c>
      <c r="J119" s="54">
        <f>H119*I119</f>
        <v>1</v>
      </c>
      <c r="K119" s="19" t="s">
        <v>19</v>
      </c>
      <c r="L119" s="60">
        <v>1</v>
      </c>
      <c r="M119" s="60">
        <v>2</v>
      </c>
      <c r="N119" s="54">
        <f>L119*M119</f>
        <v>2</v>
      </c>
      <c r="O119" s="19" t="s">
        <v>21</v>
      </c>
      <c r="P119" s="60">
        <v>1</v>
      </c>
      <c r="Q119" s="60">
        <v>3</v>
      </c>
      <c r="R119" s="54">
        <f>P119*Q119</f>
        <v>3</v>
      </c>
      <c r="S119" s="19" t="s">
        <v>26</v>
      </c>
      <c r="T119" s="60">
        <v>5</v>
      </c>
      <c r="U119" s="60">
        <v>3</v>
      </c>
      <c r="V119" s="54">
        <f>T119*U119</f>
        <v>15</v>
      </c>
      <c r="W119" s="42">
        <f>F119+J119+N119+R119+V119</f>
        <v>26</v>
      </c>
      <c r="X119" s="58">
        <f>100*((W119)-(MIN(W:W)))/((MAX(W:W))-(MIN(W:W)))</f>
        <v>47.272727272727273</v>
      </c>
    </row>
    <row r="120" spans="1:24">
      <c r="A120" s="219" t="s">
        <v>888</v>
      </c>
      <c r="B120" s="221" t="s">
        <v>887</v>
      </c>
      <c r="C120" s="19" t="s">
        <v>6</v>
      </c>
      <c r="D120" s="60">
        <v>1</v>
      </c>
      <c r="E120" s="60">
        <v>1</v>
      </c>
      <c r="F120" s="54">
        <f>D120*E120</f>
        <v>1</v>
      </c>
      <c r="G120" s="19" t="s">
        <v>16</v>
      </c>
      <c r="H120" s="60">
        <v>1</v>
      </c>
      <c r="I120" s="60">
        <v>1</v>
      </c>
      <c r="J120" s="54">
        <f>H120*I120</f>
        <v>1</v>
      </c>
      <c r="K120" s="19" t="s">
        <v>19</v>
      </c>
      <c r="L120" s="60">
        <v>1</v>
      </c>
      <c r="M120" s="60">
        <v>2</v>
      </c>
      <c r="N120" s="54">
        <f>L120*M120</f>
        <v>2</v>
      </c>
      <c r="O120" s="19" t="s">
        <v>21</v>
      </c>
      <c r="P120" s="60">
        <v>1</v>
      </c>
      <c r="Q120" s="60">
        <v>3</v>
      </c>
      <c r="R120" s="54">
        <f>P120*Q120</f>
        <v>3</v>
      </c>
      <c r="S120" s="19" t="s">
        <v>26</v>
      </c>
      <c r="T120" s="60">
        <v>1</v>
      </c>
      <c r="U120" s="60">
        <v>3</v>
      </c>
      <c r="V120" s="54">
        <f>T120*U120</f>
        <v>3</v>
      </c>
      <c r="W120" s="42">
        <f>F120+J120+N120+R120+V120</f>
        <v>10</v>
      </c>
      <c r="X120" s="58">
        <f>100*((W120)-(MIN(W:W)))/((MAX(W:W))-(MIN(W:W)))</f>
        <v>18.181818181818183</v>
      </c>
    </row>
    <row r="121" spans="1:24">
      <c r="A121" s="219" t="s">
        <v>890</v>
      </c>
      <c r="B121" s="220" t="s">
        <v>889</v>
      </c>
      <c r="C121" s="19" t="s">
        <v>6</v>
      </c>
      <c r="D121" s="60">
        <v>1</v>
      </c>
      <c r="E121" s="60">
        <v>1</v>
      </c>
      <c r="F121" s="54">
        <f>D121*E121</f>
        <v>1</v>
      </c>
      <c r="G121" s="19" t="s">
        <v>16</v>
      </c>
      <c r="H121" s="60">
        <v>1</v>
      </c>
      <c r="I121" s="60">
        <v>1</v>
      </c>
      <c r="J121" s="54">
        <f>H121*I121</f>
        <v>1</v>
      </c>
      <c r="K121" s="19" t="s">
        <v>19</v>
      </c>
      <c r="L121" s="60">
        <v>1</v>
      </c>
      <c r="M121" s="60">
        <v>2</v>
      </c>
      <c r="N121" s="54">
        <f>L121*M121</f>
        <v>2</v>
      </c>
      <c r="O121" s="19" t="s">
        <v>21</v>
      </c>
      <c r="P121" s="60">
        <v>1</v>
      </c>
      <c r="Q121" s="60">
        <v>3</v>
      </c>
      <c r="R121" s="54">
        <f>P121*Q121</f>
        <v>3</v>
      </c>
      <c r="S121" s="19" t="s">
        <v>26</v>
      </c>
      <c r="T121" s="60">
        <v>1</v>
      </c>
      <c r="U121" s="60">
        <v>3</v>
      </c>
      <c r="V121" s="54">
        <f>T121*U121</f>
        <v>3</v>
      </c>
      <c r="W121" s="42">
        <f>F121+J121+N121+R121+V121</f>
        <v>10</v>
      </c>
      <c r="X121" s="58">
        <f>100*((W121)-(MIN(W:W)))/((MAX(W:W))-(MIN(W:W)))</f>
        <v>18.181818181818183</v>
      </c>
    </row>
    <row r="122" spans="1:24">
      <c r="A122" s="219" t="s">
        <v>960</v>
      </c>
      <c r="B122" s="220" t="s">
        <v>959</v>
      </c>
      <c r="C122" s="19" t="s">
        <v>6</v>
      </c>
      <c r="D122" s="60">
        <v>1</v>
      </c>
      <c r="E122" s="60">
        <v>1</v>
      </c>
      <c r="F122" s="54">
        <f>D122*E122</f>
        <v>1</v>
      </c>
      <c r="G122" s="19" t="s">
        <v>16</v>
      </c>
      <c r="H122" s="60">
        <v>1</v>
      </c>
      <c r="I122" s="60">
        <v>1</v>
      </c>
      <c r="J122" s="54">
        <f>H122*I122</f>
        <v>1</v>
      </c>
      <c r="K122" s="19" t="s">
        <v>19</v>
      </c>
      <c r="L122" s="60">
        <v>1</v>
      </c>
      <c r="M122" s="60">
        <v>2</v>
      </c>
      <c r="N122" s="54">
        <f>L122*M122</f>
        <v>2</v>
      </c>
      <c r="O122" s="19" t="s">
        <v>21</v>
      </c>
      <c r="P122" s="60">
        <v>1</v>
      </c>
      <c r="Q122" s="60">
        <v>3</v>
      </c>
      <c r="R122" s="54">
        <f>P122*Q122</f>
        <v>3</v>
      </c>
      <c r="S122" s="19" t="s">
        <v>26</v>
      </c>
      <c r="T122" s="60">
        <v>1</v>
      </c>
      <c r="U122" s="60">
        <v>3</v>
      </c>
      <c r="V122" s="54">
        <f>T122*U122</f>
        <v>3</v>
      </c>
      <c r="W122" s="42">
        <f>F122+J122+N122+R122+V122</f>
        <v>10</v>
      </c>
      <c r="X122" s="58">
        <f>100*((W122)-(MIN(W:W)))/((MAX(W:W))-(MIN(W:W)))</f>
        <v>18.181818181818183</v>
      </c>
    </row>
    <row r="123" spans="1:24">
      <c r="A123" s="219" t="s">
        <v>844</v>
      </c>
      <c r="B123" s="220" t="s">
        <v>843</v>
      </c>
      <c r="C123" s="19" t="s">
        <v>6</v>
      </c>
      <c r="D123" s="60">
        <v>5</v>
      </c>
      <c r="E123" s="60">
        <v>1</v>
      </c>
      <c r="F123" s="54">
        <f>D123*E123</f>
        <v>5</v>
      </c>
      <c r="G123" s="19" t="s">
        <v>16</v>
      </c>
      <c r="H123" s="60">
        <v>1</v>
      </c>
      <c r="I123" s="60">
        <v>1</v>
      </c>
      <c r="J123" s="54">
        <f>H123*I123</f>
        <v>1</v>
      </c>
      <c r="K123" s="19" t="s">
        <v>19</v>
      </c>
      <c r="L123" s="60">
        <v>1</v>
      </c>
      <c r="M123" s="60">
        <v>2</v>
      </c>
      <c r="N123" s="54">
        <f>L123*M123</f>
        <v>2</v>
      </c>
      <c r="O123" s="19" t="s">
        <v>21</v>
      </c>
      <c r="P123" s="60">
        <v>1</v>
      </c>
      <c r="Q123" s="60">
        <v>3</v>
      </c>
      <c r="R123" s="54">
        <f>P123*Q123</f>
        <v>3</v>
      </c>
      <c r="S123" s="19" t="s">
        <v>26</v>
      </c>
      <c r="T123" s="60">
        <v>5</v>
      </c>
      <c r="U123" s="60">
        <v>3</v>
      </c>
      <c r="V123" s="54">
        <f>T123*U123</f>
        <v>15</v>
      </c>
      <c r="W123" s="42">
        <f>F123+J123+N123+R123+V123</f>
        <v>26</v>
      </c>
      <c r="X123" s="58">
        <f>100*((W123)-(MIN(W:W)))/((MAX(W:W))-(MIN(W:W)))</f>
        <v>47.272727272727273</v>
      </c>
    </row>
    <row r="124" spans="1:24">
      <c r="A124" s="219" t="s">
        <v>840</v>
      </c>
      <c r="B124" s="220" t="s">
        <v>839</v>
      </c>
      <c r="C124" s="19"/>
      <c r="D124" s="60"/>
      <c r="E124" s="60"/>
      <c r="F124" s="54">
        <f>D124*E124</f>
        <v>0</v>
      </c>
      <c r="G124" s="19"/>
      <c r="H124" s="60"/>
      <c r="I124" s="60"/>
      <c r="J124" s="54">
        <f>H124*I124</f>
        <v>0</v>
      </c>
      <c r="K124" s="19"/>
      <c r="L124" s="60"/>
      <c r="M124" s="60"/>
      <c r="N124" s="54">
        <f>L124*M124</f>
        <v>0</v>
      </c>
      <c r="O124" s="19"/>
      <c r="P124" s="60"/>
      <c r="Q124" s="60"/>
      <c r="R124" s="54">
        <f>P124*Q124</f>
        <v>0</v>
      </c>
      <c r="S124" s="19"/>
      <c r="T124" s="60"/>
      <c r="U124" s="60"/>
      <c r="V124" s="54">
        <f>T124*U124</f>
        <v>0</v>
      </c>
      <c r="W124" s="42">
        <f>F124+J124+N124+R124+V124</f>
        <v>0</v>
      </c>
      <c r="X124" s="58">
        <f>100*((W124)-(MIN(W:W)))/((MAX(W:W))-(MIN(W:W)))</f>
        <v>0</v>
      </c>
    </row>
    <row r="125" spans="1:24">
      <c r="A125" s="219" t="s">
        <v>848</v>
      </c>
      <c r="B125" s="220" t="s">
        <v>847</v>
      </c>
      <c r="C125" s="19" t="s">
        <v>8</v>
      </c>
      <c r="D125" s="60">
        <v>5</v>
      </c>
      <c r="E125" s="60">
        <v>1</v>
      </c>
      <c r="F125" s="54">
        <f>D125*E125</f>
        <v>5</v>
      </c>
      <c r="G125" s="19" t="s">
        <v>19</v>
      </c>
      <c r="H125" s="60">
        <v>1</v>
      </c>
      <c r="I125" s="60">
        <v>2</v>
      </c>
      <c r="J125" s="54">
        <f>H125*I125</f>
        <v>2</v>
      </c>
      <c r="K125" s="19"/>
      <c r="L125" s="60"/>
      <c r="M125" s="60"/>
      <c r="N125" s="54">
        <f>L125*M125</f>
        <v>0</v>
      </c>
      <c r="O125" s="19"/>
      <c r="P125" s="60"/>
      <c r="Q125" s="60"/>
      <c r="R125" s="54">
        <f>P125*Q125</f>
        <v>0</v>
      </c>
      <c r="S125" s="19"/>
      <c r="T125" s="60"/>
      <c r="U125" s="60"/>
      <c r="V125" s="54">
        <f>T125*U125</f>
        <v>0</v>
      </c>
      <c r="W125" s="42">
        <f>F125+J125+N125+R125+V125</f>
        <v>7</v>
      </c>
      <c r="X125" s="58">
        <f>100*((W125)-(MIN(W:W)))/((MAX(W:W))-(MIN(W:W)))</f>
        <v>12.727272727272727</v>
      </c>
    </row>
    <row r="126" spans="1:24">
      <c r="A126" s="219" t="s">
        <v>982</v>
      </c>
      <c r="B126" s="220" t="s">
        <v>981</v>
      </c>
      <c r="C126" s="19" t="s">
        <v>17</v>
      </c>
      <c r="D126" s="60">
        <v>6</v>
      </c>
      <c r="E126" s="60">
        <v>1</v>
      </c>
      <c r="F126" s="54">
        <f>D126*E126</f>
        <v>6</v>
      </c>
      <c r="G126" s="19"/>
      <c r="H126" s="60"/>
      <c r="I126" s="60"/>
      <c r="J126" s="54">
        <f>H126*I126</f>
        <v>0</v>
      </c>
      <c r="K126" s="19"/>
      <c r="L126" s="60"/>
      <c r="M126" s="60"/>
      <c r="N126" s="54">
        <f>L126*M126</f>
        <v>0</v>
      </c>
      <c r="O126" s="19"/>
      <c r="P126" s="60"/>
      <c r="Q126" s="60"/>
      <c r="R126" s="54">
        <f>P126*Q126</f>
        <v>0</v>
      </c>
      <c r="S126" s="19"/>
      <c r="T126" s="60"/>
      <c r="U126" s="60"/>
      <c r="V126" s="54">
        <f>T126*U126</f>
        <v>0</v>
      </c>
      <c r="W126" s="42">
        <f>F126+J126+N126+R126+V126</f>
        <v>6</v>
      </c>
      <c r="X126" s="58">
        <f>100*((W126)-(MIN(W:W)))/((MAX(W:W))-(MIN(W:W)))</f>
        <v>10.909090909090908</v>
      </c>
    </row>
    <row r="127" spans="1:24">
      <c r="A127" s="219" t="s">
        <v>912</v>
      </c>
      <c r="B127" s="220" t="s">
        <v>911</v>
      </c>
      <c r="C127" s="19"/>
      <c r="D127" s="60"/>
      <c r="E127" s="60"/>
      <c r="F127" s="54">
        <f>D127*E127</f>
        <v>0</v>
      </c>
      <c r="G127" s="19"/>
      <c r="H127" s="60"/>
      <c r="I127" s="60"/>
      <c r="J127" s="54">
        <f>H127*I127</f>
        <v>0</v>
      </c>
      <c r="K127" s="19"/>
      <c r="L127" s="60"/>
      <c r="M127" s="60"/>
      <c r="N127" s="54">
        <f>L127*M127</f>
        <v>0</v>
      </c>
      <c r="O127" s="19"/>
      <c r="P127" s="60"/>
      <c r="Q127" s="60"/>
      <c r="R127" s="54">
        <f>P127*Q127</f>
        <v>0</v>
      </c>
      <c r="S127" s="19"/>
      <c r="T127" s="60"/>
      <c r="U127" s="60"/>
      <c r="V127" s="54">
        <f>T127*U127</f>
        <v>0</v>
      </c>
      <c r="W127" s="42">
        <f>F127+J127+N127+R127+V127</f>
        <v>0</v>
      </c>
      <c r="X127" s="58">
        <f>100*((W127)-(MIN(W:W)))/((MAX(W:W))-(MIN(W:W)))</f>
        <v>0</v>
      </c>
    </row>
    <row r="128" spans="1:24">
      <c r="A128" s="219" t="s">
        <v>818</v>
      </c>
      <c r="B128" s="220" t="s">
        <v>817</v>
      </c>
      <c r="C128" s="19" t="s">
        <v>9</v>
      </c>
      <c r="D128" s="60">
        <v>1</v>
      </c>
      <c r="E128" s="60">
        <v>1</v>
      </c>
      <c r="F128" s="54">
        <f>D128*E128</f>
        <v>1</v>
      </c>
      <c r="G128" s="19"/>
      <c r="H128" s="60"/>
      <c r="I128" s="60"/>
      <c r="J128" s="54">
        <f>H128*I128</f>
        <v>0</v>
      </c>
      <c r="K128" s="19"/>
      <c r="L128" s="60"/>
      <c r="M128" s="60"/>
      <c r="N128" s="54">
        <f>L128*M128</f>
        <v>0</v>
      </c>
      <c r="O128" s="19"/>
      <c r="P128" s="60"/>
      <c r="Q128" s="60"/>
      <c r="R128" s="54">
        <f>P128*Q128</f>
        <v>0</v>
      </c>
      <c r="S128" s="19"/>
      <c r="T128" s="60"/>
      <c r="U128" s="60"/>
      <c r="V128" s="54">
        <f>T128*U128</f>
        <v>0</v>
      </c>
      <c r="W128" s="42">
        <f>F128+J128+N128+R128+V128</f>
        <v>1</v>
      </c>
      <c r="X128" s="58">
        <f>100*((W128)-(MIN(W:W)))/((MAX(W:W))-(MIN(W:W)))</f>
        <v>1.8181818181818181</v>
      </c>
    </row>
    <row r="129" spans="1:24">
      <c r="A129" s="219" t="s">
        <v>826</v>
      </c>
      <c r="B129" s="220" t="s">
        <v>825</v>
      </c>
      <c r="C129" s="19"/>
      <c r="D129" s="60"/>
      <c r="E129" s="60"/>
      <c r="F129" s="54">
        <f>D129*E129</f>
        <v>0</v>
      </c>
      <c r="G129" s="19"/>
      <c r="H129" s="60"/>
      <c r="I129" s="60"/>
      <c r="J129" s="54">
        <f>H129*I129</f>
        <v>0</v>
      </c>
      <c r="K129" s="19"/>
      <c r="L129" s="60"/>
      <c r="M129" s="60"/>
      <c r="N129" s="54">
        <f>L129*M129</f>
        <v>0</v>
      </c>
      <c r="O129" s="19"/>
      <c r="P129" s="60"/>
      <c r="Q129" s="60"/>
      <c r="R129" s="54">
        <f>P129*Q129</f>
        <v>0</v>
      </c>
      <c r="S129" s="19"/>
      <c r="T129" s="60"/>
      <c r="U129" s="60"/>
      <c r="V129" s="54">
        <f>T129*U129</f>
        <v>0</v>
      </c>
      <c r="W129" s="42">
        <f>F129+J129+N129+R129+V129</f>
        <v>0</v>
      </c>
      <c r="X129" s="58">
        <f>100*((W129)-(MIN(W:W)))/((MAX(W:W))-(MIN(W:W)))</f>
        <v>0</v>
      </c>
    </row>
    <row r="130" spans="1:24">
      <c r="A130" s="219" t="s">
        <v>938</v>
      </c>
      <c r="B130" s="220" t="s">
        <v>937</v>
      </c>
      <c r="C130" s="19"/>
      <c r="D130" s="60"/>
      <c r="E130" s="60"/>
      <c r="F130" s="54">
        <f>D130*E130</f>
        <v>0</v>
      </c>
      <c r="G130" s="19"/>
      <c r="H130" s="60"/>
      <c r="I130" s="60"/>
      <c r="J130" s="54">
        <f>H130*I130</f>
        <v>0</v>
      </c>
      <c r="K130" s="19"/>
      <c r="L130" s="60"/>
      <c r="M130" s="60"/>
      <c r="N130" s="54">
        <f>L130*M130</f>
        <v>0</v>
      </c>
      <c r="O130" s="19"/>
      <c r="P130" s="60"/>
      <c r="Q130" s="60"/>
      <c r="R130" s="54">
        <f>P130*Q130</f>
        <v>0</v>
      </c>
      <c r="S130" s="19"/>
      <c r="T130" s="60"/>
      <c r="U130" s="60"/>
      <c r="V130" s="54">
        <f>T130*U130</f>
        <v>0</v>
      </c>
      <c r="W130" s="42">
        <f>F130+J130+N130+R130+V130</f>
        <v>0</v>
      </c>
      <c r="X130" s="58">
        <f>100*((W130)-(MIN(W:W)))/((MAX(W:W))-(MIN(W:W)))</f>
        <v>0</v>
      </c>
    </row>
    <row r="131" spans="1:24">
      <c r="A131" s="219" t="s">
        <v>808</v>
      </c>
      <c r="B131" s="220" t="s">
        <v>807</v>
      </c>
      <c r="C131" s="19" t="s">
        <v>19</v>
      </c>
      <c r="D131" s="60">
        <v>1</v>
      </c>
      <c r="E131" s="60">
        <v>2</v>
      </c>
      <c r="F131" s="54">
        <f>D131*E131</f>
        <v>2</v>
      </c>
      <c r="G131" s="19"/>
      <c r="H131" s="60"/>
      <c r="I131" s="60"/>
      <c r="J131" s="54">
        <f>H131*I131</f>
        <v>0</v>
      </c>
      <c r="K131" s="19"/>
      <c r="L131" s="60"/>
      <c r="M131" s="60"/>
      <c r="N131" s="54">
        <f>L131*M131</f>
        <v>0</v>
      </c>
      <c r="O131" s="19"/>
      <c r="P131" s="60"/>
      <c r="Q131" s="60"/>
      <c r="R131" s="54">
        <f>P131*Q131</f>
        <v>0</v>
      </c>
      <c r="S131" s="19"/>
      <c r="T131" s="60"/>
      <c r="U131" s="60"/>
      <c r="V131" s="54">
        <f>T131*U131</f>
        <v>0</v>
      </c>
      <c r="W131" s="42">
        <f>F131+J131+N131+R131+V131</f>
        <v>2</v>
      </c>
      <c r="X131" s="58">
        <f>100*((W131)-(MIN(W:W)))/((MAX(W:W))-(MIN(W:W)))</f>
        <v>3.6363636363636362</v>
      </c>
    </row>
    <row r="132" spans="1:24">
      <c r="A132" s="219" t="s">
        <v>866</v>
      </c>
      <c r="B132" s="220" t="s">
        <v>865</v>
      </c>
      <c r="C132" s="19" t="s">
        <v>19</v>
      </c>
      <c r="D132" s="60">
        <v>1</v>
      </c>
      <c r="E132" s="60">
        <v>2</v>
      </c>
      <c r="F132" s="54">
        <f>D132*E132</f>
        <v>2</v>
      </c>
      <c r="G132" s="19"/>
      <c r="H132" s="60"/>
      <c r="I132" s="60"/>
      <c r="J132" s="54">
        <f>H132*I132</f>
        <v>0</v>
      </c>
      <c r="K132" s="19"/>
      <c r="L132" s="60"/>
      <c r="M132" s="60"/>
      <c r="N132" s="54">
        <f>L132*M132</f>
        <v>0</v>
      </c>
      <c r="O132" s="19"/>
      <c r="P132" s="60"/>
      <c r="Q132" s="60"/>
      <c r="R132" s="54">
        <f>P132*Q132</f>
        <v>0</v>
      </c>
      <c r="S132" s="19"/>
      <c r="T132" s="60"/>
      <c r="U132" s="60"/>
      <c r="V132" s="54">
        <f>T132*U132</f>
        <v>0</v>
      </c>
      <c r="W132" s="42">
        <f>F132+J132+N132+R132+V132</f>
        <v>2</v>
      </c>
      <c r="X132" s="58">
        <f>100*((W132)-(MIN(W:W)))/((MAX(W:W))-(MIN(W:W)))</f>
        <v>3.6363636363636362</v>
      </c>
    </row>
    <row r="133" spans="1:24">
      <c r="A133" s="219" t="s">
        <v>1050</v>
      </c>
      <c r="B133" s="220" t="s">
        <v>1049</v>
      </c>
      <c r="C133" s="19" t="s">
        <v>19</v>
      </c>
      <c r="D133" s="60">
        <v>1</v>
      </c>
      <c r="E133" s="60">
        <v>2</v>
      </c>
      <c r="F133" s="54">
        <f>D133*E133</f>
        <v>2</v>
      </c>
      <c r="G133" s="19"/>
      <c r="H133" s="60"/>
      <c r="I133" s="60"/>
      <c r="J133" s="54">
        <f>H133*I133</f>
        <v>0</v>
      </c>
      <c r="K133" s="19"/>
      <c r="L133" s="60"/>
      <c r="M133" s="60"/>
      <c r="N133" s="54">
        <f>L133*M133</f>
        <v>0</v>
      </c>
      <c r="O133" s="19"/>
      <c r="P133" s="60"/>
      <c r="Q133" s="60"/>
      <c r="R133" s="54">
        <f>P133*Q133</f>
        <v>0</v>
      </c>
      <c r="S133" s="19"/>
      <c r="T133" s="60"/>
      <c r="U133" s="60"/>
      <c r="V133" s="54">
        <f>T133*U133</f>
        <v>0</v>
      </c>
      <c r="W133" s="42">
        <f>F133+J133+N133+R133+V133</f>
        <v>2</v>
      </c>
      <c r="X133" s="58">
        <f>100*((W133)-(MIN(W:W)))/((MAX(W:W))-(MIN(W:W)))</f>
        <v>3.6363636363636362</v>
      </c>
    </row>
    <row r="134" spans="1:24">
      <c r="A134" s="219" t="s">
        <v>894</v>
      </c>
      <c r="B134" s="220" t="s">
        <v>893</v>
      </c>
      <c r="C134" s="19" t="s">
        <v>3</v>
      </c>
      <c r="D134" s="60">
        <v>10</v>
      </c>
      <c r="E134" s="60">
        <v>3</v>
      </c>
      <c r="F134" s="54">
        <f>D134*E134</f>
        <v>30</v>
      </c>
      <c r="G134" s="19" t="s">
        <v>14</v>
      </c>
      <c r="H134" s="60">
        <v>3</v>
      </c>
      <c r="I134" s="60">
        <v>3</v>
      </c>
      <c r="J134" s="54">
        <f>H134*I134</f>
        <v>9</v>
      </c>
      <c r="K134" s="19" t="s">
        <v>19</v>
      </c>
      <c r="L134" s="60">
        <v>1</v>
      </c>
      <c r="M134" s="60">
        <v>2</v>
      </c>
      <c r="N134" s="54">
        <f>L134*M134</f>
        <v>2</v>
      </c>
      <c r="O134" s="19"/>
      <c r="P134" s="60"/>
      <c r="Q134" s="60"/>
      <c r="R134" s="54">
        <f>P134*Q134</f>
        <v>0</v>
      </c>
      <c r="S134" s="19"/>
      <c r="T134" s="60"/>
      <c r="U134" s="60"/>
      <c r="V134" s="54">
        <f>T134*U134</f>
        <v>0</v>
      </c>
      <c r="W134" s="42">
        <f>F134+J134+N134+R134+V134</f>
        <v>41</v>
      </c>
      <c r="X134" s="58">
        <f>100*((W134)-(MIN(W:W)))/((MAX(W:W))-(MIN(W:W)))</f>
        <v>74.545454545454547</v>
      </c>
    </row>
    <row r="135" spans="1:24">
      <c r="A135" s="219" t="s">
        <v>868</v>
      </c>
      <c r="B135" s="220" t="s">
        <v>867</v>
      </c>
      <c r="C135" s="19" t="s">
        <v>3</v>
      </c>
      <c r="D135" s="60">
        <v>10</v>
      </c>
      <c r="E135" s="60">
        <v>3</v>
      </c>
      <c r="F135" s="54">
        <f>D135*E135</f>
        <v>30</v>
      </c>
      <c r="G135" s="19" t="s">
        <v>14</v>
      </c>
      <c r="H135" s="60">
        <v>3</v>
      </c>
      <c r="I135" s="60">
        <v>3</v>
      </c>
      <c r="J135" s="54">
        <f>H135*I135</f>
        <v>9</v>
      </c>
      <c r="K135" s="19" t="s">
        <v>19</v>
      </c>
      <c r="L135" s="60">
        <v>1</v>
      </c>
      <c r="M135" s="60">
        <v>2</v>
      </c>
      <c r="N135" s="54">
        <f>L135*M135</f>
        <v>2</v>
      </c>
      <c r="O135" s="19"/>
      <c r="P135" s="60"/>
      <c r="Q135" s="60"/>
      <c r="R135" s="54">
        <f>P135*Q135</f>
        <v>0</v>
      </c>
      <c r="S135" s="19"/>
      <c r="T135" s="60"/>
      <c r="U135" s="60"/>
      <c r="V135" s="54">
        <f>T135*U135</f>
        <v>0</v>
      </c>
      <c r="W135" s="42">
        <f>F135+J135+N135+R135+V135</f>
        <v>41</v>
      </c>
      <c r="X135" s="58">
        <f>100*((W135)-(MIN(W:W)))/((MAX(W:W))-(MIN(W:W)))</f>
        <v>74.545454545454547</v>
      </c>
    </row>
    <row r="136" spans="1:24">
      <c r="A136" s="219" t="s">
        <v>1058</v>
      </c>
      <c r="B136" s="220" t="s">
        <v>1057</v>
      </c>
      <c r="C136" s="19" t="s">
        <v>8</v>
      </c>
      <c r="D136" s="60">
        <v>5</v>
      </c>
      <c r="E136" s="60">
        <v>1</v>
      </c>
      <c r="F136" s="54">
        <f>D136*E136</f>
        <v>5</v>
      </c>
      <c r="G136" s="19" t="s">
        <v>10</v>
      </c>
      <c r="H136" s="60">
        <v>1</v>
      </c>
      <c r="I136" s="60">
        <v>2</v>
      </c>
      <c r="J136" s="54">
        <f>H136*I136</f>
        <v>2</v>
      </c>
      <c r="K136" s="19" t="s">
        <v>18</v>
      </c>
      <c r="L136" s="60">
        <v>5</v>
      </c>
      <c r="M136" s="60">
        <v>3</v>
      </c>
      <c r="N136" s="54">
        <f>L136*M136</f>
        <v>15</v>
      </c>
      <c r="O136" s="19" t="s">
        <v>24</v>
      </c>
      <c r="P136" s="60">
        <v>9</v>
      </c>
      <c r="Q136" s="60">
        <v>3</v>
      </c>
      <c r="R136" s="54">
        <f>P136*Q136</f>
        <v>27</v>
      </c>
      <c r="S136" s="19"/>
      <c r="T136" s="60"/>
      <c r="U136" s="60"/>
      <c r="V136" s="54">
        <f>T136*U136</f>
        <v>0</v>
      </c>
      <c r="W136" s="42">
        <f>F136+J136+N136+R136+V136</f>
        <v>49</v>
      </c>
      <c r="X136" s="58">
        <f>100*((W136)-(MIN(W:W)))/((MAX(W:W))-(MIN(W:W)))</f>
        <v>89.090909090909093</v>
      </c>
    </row>
    <row r="137" spans="1:24">
      <c r="A137" s="219" t="s">
        <v>814</v>
      </c>
      <c r="B137" s="220" t="s">
        <v>813</v>
      </c>
      <c r="C137" s="19" t="s">
        <v>8</v>
      </c>
      <c r="D137" s="60">
        <v>5</v>
      </c>
      <c r="E137" s="60">
        <v>1</v>
      </c>
      <c r="F137" s="54">
        <f>D137*E137</f>
        <v>5</v>
      </c>
      <c r="G137" s="19" t="s">
        <v>10</v>
      </c>
      <c r="H137" s="60">
        <v>1</v>
      </c>
      <c r="I137" s="60">
        <v>2</v>
      </c>
      <c r="J137" s="54">
        <f>H137*I137</f>
        <v>2</v>
      </c>
      <c r="K137" s="19" t="s">
        <v>18</v>
      </c>
      <c r="L137" s="60">
        <v>7</v>
      </c>
      <c r="M137" s="60">
        <v>3</v>
      </c>
      <c r="N137" s="54">
        <f>L137*M137</f>
        <v>21</v>
      </c>
      <c r="O137" s="19" t="s">
        <v>24</v>
      </c>
      <c r="P137" s="60">
        <v>9</v>
      </c>
      <c r="Q137" s="60">
        <v>3</v>
      </c>
      <c r="R137" s="54">
        <f>P137*Q137</f>
        <v>27</v>
      </c>
      <c r="S137" s="19"/>
      <c r="T137" s="60"/>
      <c r="U137" s="60"/>
      <c r="V137" s="54">
        <f>T137*U137</f>
        <v>0</v>
      </c>
      <c r="W137" s="42">
        <f>F137+J137+N137+R137+V137</f>
        <v>55</v>
      </c>
      <c r="X137" s="58">
        <f>100*((W137)-(MIN(W:W)))/((MAX(W:W))-(MIN(W:W)))</f>
        <v>100</v>
      </c>
    </row>
    <row r="138" spans="1:24">
      <c r="A138" s="219" t="s">
        <v>1002</v>
      </c>
      <c r="B138" s="220" t="s">
        <v>1001</v>
      </c>
      <c r="C138" s="19" t="s">
        <v>8</v>
      </c>
      <c r="D138" s="60">
        <v>5</v>
      </c>
      <c r="E138" s="60">
        <v>1</v>
      </c>
      <c r="F138" s="54">
        <f>D138*E138</f>
        <v>5</v>
      </c>
      <c r="G138" s="19" t="s">
        <v>10</v>
      </c>
      <c r="H138" s="60">
        <v>1</v>
      </c>
      <c r="I138" s="60">
        <v>2</v>
      </c>
      <c r="J138" s="54">
        <f>H138*I138</f>
        <v>2</v>
      </c>
      <c r="K138" s="19" t="s">
        <v>18</v>
      </c>
      <c r="L138" s="60">
        <v>5</v>
      </c>
      <c r="M138" s="60">
        <v>3</v>
      </c>
      <c r="N138" s="54">
        <f>L138*M138</f>
        <v>15</v>
      </c>
      <c r="O138" s="19" t="s">
        <v>24</v>
      </c>
      <c r="P138" s="60">
        <v>9</v>
      </c>
      <c r="Q138" s="60">
        <v>3</v>
      </c>
      <c r="R138" s="54">
        <f>P138*Q138</f>
        <v>27</v>
      </c>
      <c r="S138" s="19"/>
      <c r="T138" s="60"/>
      <c r="U138" s="60"/>
      <c r="V138" s="54">
        <f>T138*U138</f>
        <v>0</v>
      </c>
      <c r="W138" s="42">
        <f>F138+J138+N138+R138+V138</f>
        <v>49</v>
      </c>
      <c r="X138" s="58">
        <f>100*((W138)-(MIN(W:W)))/((MAX(W:W))-(MIN(W:W)))</f>
        <v>89.090909090909093</v>
      </c>
    </row>
    <row r="139" spans="1:24">
      <c r="A139" s="219" t="s">
        <v>988</v>
      </c>
      <c r="B139" s="220" t="s">
        <v>987</v>
      </c>
      <c r="C139" s="19" t="s">
        <v>8</v>
      </c>
      <c r="D139" s="60">
        <v>5</v>
      </c>
      <c r="E139" s="60">
        <v>1</v>
      </c>
      <c r="F139" s="54">
        <f>D139*E139</f>
        <v>5</v>
      </c>
      <c r="G139" s="19" t="s">
        <v>10</v>
      </c>
      <c r="H139" s="60">
        <v>1</v>
      </c>
      <c r="I139" s="60">
        <v>2</v>
      </c>
      <c r="J139" s="54">
        <f>H139*I139</f>
        <v>2</v>
      </c>
      <c r="K139" s="19" t="s">
        <v>18</v>
      </c>
      <c r="L139" s="60">
        <v>5</v>
      </c>
      <c r="M139" s="60">
        <v>3</v>
      </c>
      <c r="N139" s="54">
        <f>L139*M139</f>
        <v>15</v>
      </c>
      <c r="O139" s="19" t="s">
        <v>24</v>
      </c>
      <c r="P139" s="60">
        <v>9</v>
      </c>
      <c r="Q139" s="60">
        <v>3</v>
      </c>
      <c r="R139" s="54">
        <f>P139*Q139</f>
        <v>27</v>
      </c>
      <c r="S139" s="19"/>
      <c r="T139" s="60"/>
      <c r="U139" s="60"/>
      <c r="V139" s="54">
        <f>T139*U139</f>
        <v>0</v>
      </c>
      <c r="W139" s="42">
        <f>F139+J139+N139+R139+V139</f>
        <v>49</v>
      </c>
      <c r="X139" s="58">
        <f>100*((W139)-(MIN(W:W)))/((MAX(W:W))-(MIN(W:W)))</f>
        <v>89.090909090909093</v>
      </c>
    </row>
    <row r="140" spans="1:24" ht="13.5" thickBot="1">
      <c r="A140" s="222" t="s">
        <v>976</v>
      </c>
      <c r="B140" s="223" t="s">
        <v>975</v>
      </c>
      <c r="C140" s="22" t="s">
        <v>8</v>
      </c>
      <c r="D140" s="63">
        <v>5</v>
      </c>
      <c r="E140" s="63">
        <v>1</v>
      </c>
      <c r="F140" s="55">
        <f>D140*E140</f>
        <v>5</v>
      </c>
      <c r="G140" s="22" t="s">
        <v>10</v>
      </c>
      <c r="H140" s="63">
        <v>1</v>
      </c>
      <c r="I140" s="63">
        <v>2</v>
      </c>
      <c r="J140" s="55">
        <f>H140*I140</f>
        <v>2</v>
      </c>
      <c r="K140" s="22" t="s">
        <v>18</v>
      </c>
      <c r="L140" s="63">
        <v>5</v>
      </c>
      <c r="M140" s="63">
        <v>3</v>
      </c>
      <c r="N140" s="55">
        <f>L140*M140</f>
        <v>15</v>
      </c>
      <c r="O140" s="22" t="s">
        <v>24</v>
      </c>
      <c r="P140" s="63">
        <v>9</v>
      </c>
      <c r="Q140" s="63">
        <v>3</v>
      </c>
      <c r="R140" s="55">
        <f>P140*Q140</f>
        <v>27</v>
      </c>
      <c r="S140" s="22"/>
      <c r="T140" s="63"/>
      <c r="U140" s="63"/>
      <c r="V140" s="55">
        <f>T140*U140</f>
        <v>0</v>
      </c>
      <c r="W140" s="62">
        <f>F140+J140+N140+R140+V140</f>
        <v>49</v>
      </c>
      <c r="X140" s="187">
        <f>100*((W140)-(MIN(W:W)))/((MAX(W:W))-(MIN(W:W)))</f>
        <v>89.090909090909093</v>
      </c>
    </row>
  </sheetData>
  <sortState ref="A10:X140">
    <sortCondition ref="A10:A140"/>
  </sortState>
  <mergeCells count="1">
    <mergeCell ref="E2:G2"/>
  </mergeCells>
  <phoneticPr fontId="1" type="noConversion"/>
  <conditionalFormatting sqref="X10:X140">
    <cfRule type="dataBar" priority="1">
      <dataBar>
        <cfvo type="min" val="0"/>
        <cfvo type="max" val="0"/>
        <color rgb="FFFF555A"/>
      </dataBar>
    </cfRule>
  </conditionalFormatting>
  <pageMargins left="0.75" right="0.75" top="1" bottom="1" header="0.5" footer="0.5"/>
  <pageSetup orientation="portrait" verticalDpi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Overview</vt:lpstr>
      <vt:lpstr>Ranking</vt:lpstr>
      <vt:lpstr>A1) Population Structure</vt:lpstr>
      <vt:lpstr>A2) Rarity &amp; Density</vt:lpstr>
      <vt:lpstr>A3) Regeneration Capacity</vt:lpstr>
      <vt:lpstr>A4) Dispersal Ability</vt:lpstr>
      <vt:lpstr>A5) Habitat Affinities</vt:lpstr>
      <vt:lpstr>A6) Genetic Variation</vt:lpstr>
      <vt:lpstr>B1) Pests&amp;Pathogens</vt:lpstr>
      <vt:lpstr>B2) Climate Change Pressure</vt:lpstr>
      <vt:lpstr>C1) Endemism</vt:lpstr>
      <vt:lpstr>C2) Conservation Status</vt:lpstr>
      <vt:lpstr>Sheet1</vt:lpstr>
      <vt:lpstr>Overview!_Toc278294205</vt:lpstr>
      <vt:lpstr>'A1) Population Structure'!_Toc278294210</vt:lpstr>
      <vt:lpstr>'A2) Rarity &amp; Density'!_Toc278294211</vt:lpstr>
      <vt:lpstr>'A3) Regeneration Capacity'!_Toc278294212</vt:lpstr>
      <vt:lpstr>'A4) Dispersal Ability'!_Toc278294213</vt:lpstr>
      <vt:lpstr>'A5) Habitat Affinities'!_Toc278294214</vt:lpstr>
      <vt:lpstr>'A6) Genetic Variation'!_Toc278294215</vt:lpstr>
      <vt:lpstr>'B1) Pests&amp;Pathogens'!_Toc278294216</vt:lpstr>
      <vt:lpstr>'B2) Climate Change Pressure'!_Toc278294217</vt:lpstr>
      <vt:lpstr>'C1) Endemism'!_Toc278294218</vt:lpstr>
      <vt:lpstr>'C2) Conservation Status'!_Toc278294219</vt:lpstr>
      <vt:lpstr>means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kevinpotter</cp:lastModifiedBy>
  <cp:lastPrinted>2010-07-27T01:15:50Z</cp:lastPrinted>
  <dcterms:created xsi:type="dcterms:W3CDTF">2009-08-26T02:07:38Z</dcterms:created>
  <dcterms:modified xsi:type="dcterms:W3CDTF">2010-12-08T19:03:38Z</dcterms:modified>
</cp:coreProperties>
</file>